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PLANEACIÓN 1oficina\DERECHOS PETICION\MAYO 13 2022\"/>
    </mc:Choice>
  </mc:AlternateContent>
  <bookViews>
    <workbookView xWindow="0" yWindow="0" windowWidth="20490" windowHeight="7305" tabRatio="783" activeTab="2"/>
  </bookViews>
  <sheets>
    <sheet name="PAS 2022" sheetId="12" r:id="rId1"/>
    <sheet name="COAI 2022" sheetId="16" r:id="rId2"/>
    <sheet name="SEGUIMIENTO-PAS 2022" sheetId="19" r:id="rId3"/>
    <sheet name="LINEAS OPERATIVAS" sheetId="17" r:id="rId4"/>
    <sheet name="FUENTES FINANCIACION" sheetId="18" r:id="rId5"/>
    <sheet name="Hoja1" sheetId="14" state="hidden" r:id="rId6"/>
  </sheets>
  <externalReferences>
    <externalReference r:id="rId7"/>
  </externalReferences>
  <definedNames>
    <definedName name="_xlnm._FilterDatabase" localSheetId="1" hidden="1">'COAI 2022'!$A$4:$XFB$75</definedName>
    <definedName name="_xlnm._FilterDatabase" localSheetId="0" hidden="1">'PAS 2022'!$A$19:$AH$349</definedName>
    <definedName name="_xlnm._FilterDatabase" localSheetId="2" hidden="1">'SEGUIMIENTO-PAS 2022'!$A$19:$AE$347</definedName>
    <definedName name="DIME">[1]DIMYCOMP!$B$2:$K$2</definedName>
    <definedName name="Dimensiones" localSheetId="1">#REF!</definedName>
    <definedName name="Dimensiones" localSheetId="4">#REF!</definedName>
    <definedName name="Dimensiones" localSheetId="3">#REF!</definedName>
    <definedName name="Dimensiones" localSheetId="2">#REF!</definedName>
    <definedName name="Dimension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91" i="19" l="1"/>
  <c r="AO107" i="19"/>
  <c r="AO106" i="19"/>
  <c r="AJ106" i="19"/>
  <c r="AJ107" i="19"/>
  <c r="AO21" i="19"/>
  <c r="AO22" i="19"/>
  <c r="AO23" i="19"/>
  <c r="AO24" i="19"/>
  <c r="AO25" i="19"/>
  <c r="AO26" i="19"/>
  <c r="AO27" i="19"/>
  <c r="AO28" i="19"/>
  <c r="AO29" i="19"/>
  <c r="AO30" i="19"/>
  <c r="AO31" i="19"/>
  <c r="AO32" i="19"/>
  <c r="AO33" i="19"/>
  <c r="AO34" i="19"/>
  <c r="AO35" i="19"/>
  <c r="AO36" i="19"/>
  <c r="AO37" i="19"/>
  <c r="AO38" i="19"/>
  <c r="AO39" i="19"/>
  <c r="AO40" i="19"/>
  <c r="AO41" i="19"/>
  <c r="AO42" i="19"/>
  <c r="AO43" i="19"/>
  <c r="AO44" i="19"/>
  <c r="AO45" i="19"/>
  <c r="AO46" i="19"/>
  <c r="AO47" i="19"/>
  <c r="AO48" i="19"/>
  <c r="AO49" i="19"/>
  <c r="AO50" i="19"/>
  <c r="AO51" i="19"/>
  <c r="AO52" i="19"/>
  <c r="AO53" i="19"/>
  <c r="AO54" i="19"/>
  <c r="AO55" i="19"/>
  <c r="AO56" i="19"/>
  <c r="AO57" i="19"/>
  <c r="AO58" i="19"/>
  <c r="AO59" i="19"/>
  <c r="AO60" i="19"/>
  <c r="AO61" i="19"/>
  <c r="AO62" i="19"/>
  <c r="AO63" i="19"/>
  <c r="AO64" i="19"/>
  <c r="AO65" i="19"/>
  <c r="AO66" i="19"/>
  <c r="AO67" i="19"/>
  <c r="AO68" i="19"/>
  <c r="AO69" i="19"/>
  <c r="AO70" i="19"/>
  <c r="AO71" i="19"/>
  <c r="AO72" i="19"/>
  <c r="AO73" i="19"/>
  <c r="AO74" i="19"/>
  <c r="AO75" i="19"/>
  <c r="AO76" i="19"/>
  <c r="AO77" i="19"/>
  <c r="AO78" i="19"/>
  <c r="AO79" i="19"/>
  <c r="AO80" i="19"/>
  <c r="AO81" i="19"/>
  <c r="AO82" i="19"/>
  <c r="AO83" i="19"/>
  <c r="AO84" i="19"/>
  <c r="AO85" i="19"/>
  <c r="AO86" i="19"/>
  <c r="AO87" i="19"/>
  <c r="AO88" i="19"/>
  <c r="AO89" i="19"/>
  <c r="AO90" i="19"/>
  <c r="AO91" i="19"/>
  <c r="AO92" i="19"/>
  <c r="AO93" i="19"/>
  <c r="AO94" i="19"/>
  <c r="AO95" i="19"/>
  <c r="AO96" i="19"/>
  <c r="AO97" i="19"/>
  <c r="AO98" i="19"/>
  <c r="AO99" i="19"/>
  <c r="AO100" i="19"/>
  <c r="AO101" i="19"/>
  <c r="AO102" i="19"/>
  <c r="AO103" i="19"/>
  <c r="AO104" i="19"/>
  <c r="AO105" i="19"/>
  <c r="AO108" i="19"/>
  <c r="AO109" i="19"/>
  <c r="AO110" i="19"/>
  <c r="AO111" i="19"/>
  <c r="AO112" i="19"/>
  <c r="AO113" i="19"/>
  <c r="AO114" i="19"/>
  <c r="AO115" i="19"/>
  <c r="AO116" i="19"/>
  <c r="AO117" i="19"/>
  <c r="AO118" i="19"/>
  <c r="AO119" i="19"/>
  <c r="AO120" i="19"/>
  <c r="AO121" i="19"/>
  <c r="AO122" i="19"/>
  <c r="AO123" i="19"/>
  <c r="AO124" i="19"/>
  <c r="AO125" i="19"/>
  <c r="AO126" i="19"/>
  <c r="AO127" i="19"/>
  <c r="AO128" i="19"/>
  <c r="AO129" i="19"/>
  <c r="AO130" i="19"/>
  <c r="AO131" i="19"/>
  <c r="AO132" i="19"/>
  <c r="AO133" i="19"/>
  <c r="AO134" i="19"/>
  <c r="AO135" i="19"/>
  <c r="AO136" i="19"/>
  <c r="AO137" i="19"/>
  <c r="AO138" i="19"/>
  <c r="AO139" i="19"/>
  <c r="AO140" i="19"/>
  <c r="AO141" i="19"/>
  <c r="AO142" i="19"/>
  <c r="AO143" i="19"/>
  <c r="AO144" i="19"/>
  <c r="AO145" i="19"/>
  <c r="AO146" i="19"/>
  <c r="AO147" i="19"/>
  <c r="AO148" i="19"/>
  <c r="AO149" i="19"/>
  <c r="AO150" i="19"/>
  <c r="AO151" i="19"/>
  <c r="AO152" i="19"/>
  <c r="AO153" i="19"/>
  <c r="AO154" i="19"/>
  <c r="AO155" i="19"/>
  <c r="AO156" i="19"/>
  <c r="AO157" i="19"/>
  <c r="AO158" i="19"/>
  <c r="AO159" i="19"/>
  <c r="AO160" i="19"/>
  <c r="AO161" i="19"/>
  <c r="AO162" i="19"/>
  <c r="AO163" i="19"/>
  <c r="AO164" i="19"/>
  <c r="AO165" i="19"/>
  <c r="AO166" i="19"/>
  <c r="AO167" i="19"/>
  <c r="AO168" i="19"/>
  <c r="AO169" i="19"/>
  <c r="AO170" i="19"/>
  <c r="AO171" i="19"/>
  <c r="AO172" i="19"/>
  <c r="AO173" i="19"/>
  <c r="AO174" i="19"/>
  <c r="AO175" i="19"/>
  <c r="AO176" i="19"/>
  <c r="AO177" i="19"/>
  <c r="AO178" i="19"/>
  <c r="AO179" i="19"/>
  <c r="AO180" i="19"/>
  <c r="AO181" i="19"/>
  <c r="AO182" i="19"/>
  <c r="AO183" i="19"/>
  <c r="AO184" i="19"/>
  <c r="AO185" i="19"/>
  <c r="AO186" i="19"/>
  <c r="AO187" i="19"/>
  <c r="AO188" i="19"/>
  <c r="AO189" i="19"/>
  <c r="AO190" i="19"/>
  <c r="AO191" i="19"/>
  <c r="AO192" i="19"/>
  <c r="AO193" i="19"/>
  <c r="AO194" i="19"/>
  <c r="AO195" i="19"/>
  <c r="AO196" i="19"/>
  <c r="AO197" i="19"/>
  <c r="AO198" i="19"/>
  <c r="AO199" i="19"/>
  <c r="AO200" i="19"/>
  <c r="AO201" i="19"/>
  <c r="AO202" i="19"/>
  <c r="AO203" i="19"/>
  <c r="AO204" i="19"/>
  <c r="AO205" i="19"/>
  <c r="AO206" i="19"/>
  <c r="AO207" i="19"/>
  <c r="AO208" i="19"/>
  <c r="AO209" i="19"/>
  <c r="AO210" i="19"/>
  <c r="AO211" i="19"/>
  <c r="AO212" i="19"/>
  <c r="AO213" i="19"/>
  <c r="AO214" i="19"/>
  <c r="AO215" i="19"/>
  <c r="AO216" i="19"/>
  <c r="AO217" i="19"/>
  <c r="AO218" i="19"/>
  <c r="AO219" i="19"/>
  <c r="AO220" i="19"/>
  <c r="AO221" i="19"/>
  <c r="AO222" i="19"/>
  <c r="AO223" i="19"/>
  <c r="AO224" i="19"/>
  <c r="AO225" i="19"/>
  <c r="AO226" i="19"/>
  <c r="AO227" i="19"/>
  <c r="AO228" i="19"/>
  <c r="AO229" i="19"/>
  <c r="AO230" i="19"/>
  <c r="AO231" i="19"/>
  <c r="AO232" i="19"/>
  <c r="AO233" i="19"/>
  <c r="AO234" i="19"/>
  <c r="AO235" i="19"/>
  <c r="AO236" i="19"/>
  <c r="AO237" i="19"/>
  <c r="AO238" i="19"/>
  <c r="AO239" i="19"/>
  <c r="AO240" i="19"/>
  <c r="AO241" i="19"/>
  <c r="AO242" i="19"/>
  <c r="AO243" i="19"/>
  <c r="AO244" i="19"/>
  <c r="AO246" i="19"/>
  <c r="AO247" i="19"/>
  <c r="AO248" i="19"/>
  <c r="AO249" i="19"/>
  <c r="AO250" i="19"/>
  <c r="AO251" i="19"/>
  <c r="AO254" i="19"/>
  <c r="AO255" i="19"/>
  <c r="AO256" i="19"/>
  <c r="AO257" i="19"/>
  <c r="AO258" i="19"/>
  <c r="AO259" i="19"/>
  <c r="AO260" i="19"/>
  <c r="AO261" i="19"/>
  <c r="AO262" i="19"/>
  <c r="AO263" i="19"/>
  <c r="AO264" i="19"/>
  <c r="AO265" i="19"/>
  <c r="AO266" i="19"/>
  <c r="AO267" i="19"/>
  <c r="AO268" i="19"/>
  <c r="AO269" i="19"/>
  <c r="AO270" i="19"/>
  <c r="AO271" i="19"/>
  <c r="AO272" i="19"/>
  <c r="AO273" i="19"/>
  <c r="AO274" i="19"/>
  <c r="AO275" i="19"/>
  <c r="AO276" i="19"/>
  <c r="AO277" i="19"/>
  <c r="AO278" i="19"/>
  <c r="AO279" i="19"/>
  <c r="AO280" i="19"/>
  <c r="AO281" i="19"/>
  <c r="AO282" i="19"/>
  <c r="AO283" i="19"/>
  <c r="AO284" i="19"/>
  <c r="AO285" i="19"/>
  <c r="AO286" i="19"/>
  <c r="AO287" i="19"/>
  <c r="AO288" i="19"/>
  <c r="AO289" i="19"/>
  <c r="AO290" i="19"/>
  <c r="AO291" i="19"/>
  <c r="AO292" i="19"/>
  <c r="AO293" i="19"/>
  <c r="AO294" i="19"/>
  <c r="AO295" i="19"/>
  <c r="AO296" i="19"/>
  <c r="AO297" i="19"/>
  <c r="AO298" i="19"/>
  <c r="AO299" i="19"/>
  <c r="AO300" i="19"/>
  <c r="AO301" i="19"/>
  <c r="AO302" i="19"/>
  <c r="AO303" i="19"/>
  <c r="AO304" i="19"/>
  <c r="AO305" i="19"/>
  <c r="AO306" i="19"/>
  <c r="AO307" i="19"/>
  <c r="AO308" i="19"/>
  <c r="AO309" i="19"/>
  <c r="AO310" i="19"/>
  <c r="AO311" i="19"/>
  <c r="AO312" i="19"/>
  <c r="AO313" i="19"/>
  <c r="AO314" i="19"/>
  <c r="AO315" i="19"/>
  <c r="AO316" i="19"/>
  <c r="AO317" i="19"/>
  <c r="AO318" i="19"/>
  <c r="AO319" i="19"/>
  <c r="AO320" i="19"/>
  <c r="AO321" i="19"/>
  <c r="AO322" i="19"/>
  <c r="AO323" i="19"/>
  <c r="AO324" i="19"/>
  <c r="AO325" i="19"/>
  <c r="AO326" i="19"/>
  <c r="AO327" i="19"/>
  <c r="AO328" i="19"/>
  <c r="AO329" i="19"/>
  <c r="AO330" i="19"/>
  <c r="AO331" i="19"/>
  <c r="AO332" i="19"/>
  <c r="AO333" i="19"/>
  <c r="AO334" i="19"/>
  <c r="AO335" i="19"/>
  <c r="AO336" i="19"/>
  <c r="AO337" i="19"/>
  <c r="AO338" i="19"/>
  <c r="AO339" i="19"/>
  <c r="AO340" i="19"/>
  <c r="AO341" i="19"/>
  <c r="AO342" i="19"/>
  <c r="AO343" i="19"/>
  <c r="AO344" i="19"/>
  <c r="AO345" i="19"/>
  <c r="AO346" i="19"/>
  <c r="AO347" i="19"/>
  <c r="AO20" i="19"/>
  <c r="AJ21" i="19"/>
  <c r="AJ22" i="19"/>
  <c r="AJ23" i="19"/>
  <c r="AJ24" i="19"/>
  <c r="AJ25" i="19"/>
  <c r="AJ26" i="19"/>
  <c r="AJ27" i="19"/>
  <c r="AJ28" i="19"/>
  <c r="AJ29" i="19"/>
  <c r="AJ30" i="19"/>
  <c r="AJ31" i="19"/>
  <c r="AJ32" i="19"/>
  <c r="AJ33" i="19"/>
  <c r="AJ34" i="19"/>
  <c r="AJ35" i="19"/>
  <c r="AJ36" i="19"/>
  <c r="AJ37" i="19"/>
  <c r="AJ38" i="19"/>
  <c r="AJ39" i="19"/>
  <c r="AJ40" i="19"/>
  <c r="AJ41" i="19"/>
  <c r="AJ42" i="19"/>
  <c r="AJ43" i="19"/>
  <c r="AJ44" i="19"/>
  <c r="AJ45" i="19"/>
  <c r="AJ46" i="19"/>
  <c r="AJ47" i="19"/>
  <c r="AJ48" i="19"/>
  <c r="AJ49" i="19"/>
  <c r="AJ50" i="19"/>
  <c r="AJ51" i="19"/>
  <c r="AJ52" i="19"/>
  <c r="AJ53" i="19"/>
  <c r="AJ54" i="19"/>
  <c r="AJ56" i="19"/>
  <c r="AJ57" i="19"/>
  <c r="AJ58" i="19"/>
  <c r="AJ59" i="19"/>
  <c r="AJ60" i="19"/>
  <c r="AJ61" i="19"/>
  <c r="AJ62" i="19"/>
  <c r="AJ63" i="19"/>
  <c r="AJ64" i="19"/>
  <c r="AJ65" i="19"/>
  <c r="AJ66" i="19"/>
  <c r="AJ67" i="19"/>
  <c r="AJ68" i="19"/>
  <c r="AJ69" i="19"/>
  <c r="AJ70" i="19"/>
  <c r="AJ71" i="19"/>
  <c r="AJ72" i="19"/>
  <c r="AJ73" i="19"/>
  <c r="AJ74" i="19"/>
  <c r="AJ75" i="19"/>
  <c r="AJ76" i="19"/>
  <c r="AJ77" i="19"/>
  <c r="AJ78" i="19"/>
  <c r="AJ79" i="19"/>
  <c r="AJ80" i="19"/>
  <c r="AJ81" i="19"/>
  <c r="AJ82" i="19"/>
  <c r="AJ83" i="19"/>
  <c r="AJ84" i="19"/>
  <c r="AJ85" i="19"/>
  <c r="AJ86" i="19"/>
  <c r="AJ87" i="19"/>
  <c r="AJ88" i="19"/>
  <c r="AJ89" i="19"/>
  <c r="AJ90" i="19"/>
  <c r="AJ91" i="19"/>
  <c r="AJ92" i="19"/>
  <c r="AJ93" i="19"/>
  <c r="AJ94" i="19"/>
  <c r="AJ95" i="19"/>
  <c r="AJ96" i="19"/>
  <c r="AJ97" i="19"/>
  <c r="AJ98" i="19"/>
  <c r="AJ99" i="19"/>
  <c r="AJ100" i="19"/>
  <c r="AJ101" i="19"/>
  <c r="AJ102" i="19"/>
  <c r="AJ103" i="19"/>
  <c r="AJ104" i="19"/>
  <c r="AJ105" i="19"/>
  <c r="AJ108" i="19"/>
  <c r="AJ109" i="19"/>
  <c r="AJ110" i="19"/>
  <c r="AJ111" i="19"/>
  <c r="AJ112" i="19"/>
  <c r="AJ113" i="19"/>
  <c r="AJ114" i="19"/>
  <c r="AJ115" i="19"/>
  <c r="AJ116" i="19"/>
  <c r="AJ117" i="19"/>
  <c r="AJ118" i="19"/>
  <c r="AJ119" i="19"/>
  <c r="AJ120" i="19"/>
  <c r="AJ121" i="19"/>
  <c r="AJ122" i="19"/>
  <c r="AJ123" i="19"/>
  <c r="AJ124" i="19"/>
  <c r="AJ125" i="19"/>
  <c r="AJ126" i="19"/>
  <c r="AJ127" i="19"/>
  <c r="AJ128" i="19"/>
  <c r="AJ129" i="19"/>
  <c r="AJ130" i="19"/>
  <c r="AJ131" i="19"/>
  <c r="AJ132" i="19"/>
  <c r="AJ133" i="19"/>
  <c r="AJ134" i="19"/>
  <c r="AJ135" i="19"/>
  <c r="AJ136" i="19"/>
  <c r="AJ137" i="19"/>
  <c r="AJ138" i="19"/>
  <c r="AJ139" i="19"/>
  <c r="AJ140" i="19"/>
  <c r="AJ141" i="19"/>
  <c r="AJ142" i="19"/>
  <c r="AJ143" i="19"/>
  <c r="AJ144" i="19"/>
  <c r="AJ145" i="19"/>
  <c r="AJ146" i="19"/>
  <c r="AJ147" i="19"/>
  <c r="AJ148" i="19"/>
  <c r="AJ149" i="19"/>
  <c r="AJ150" i="19"/>
  <c r="AJ151" i="19"/>
  <c r="AJ152" i="19"/>
  <c r="AJ153" i="19"/>
  <c r="AJ154" i="19"/>
  <c r="AJ155" i="19"/>
  <c r="AJ156" i="19"/>
  <c r="AJ157" i="19"/>
  <c r="AJ158" i="19"/>
  <c r="AJ159" i="19"/>
  <c r="AJ160" i="19"/>
  <c r="AJ161" i="19"/>
  <c r="AJ162" i="19"/>
  <c r="AJ163" i="19"/>
  <c r="AJ164" i="19"/>
  <c r="AJ165" i="19"/>
  <c r="AJ166" i="19"/>
  <c r="AJ167" i="19"/>
  <c r="AJ168" i="19"/>
  <c r="AJ169" i="19"/>
  <c r="AJ170" i="19"/>
  <c r="AJ171" i="19"/>
  <c r="AJ172" i="19"/>
  <c r="AJ173" i="19"/>
  <c r="AJ174" i="19"/>
  <c r="AJ175" i="19"/>
  <c r="AJ176" i="19"/>
  <c r="AJ177" i="19"/>
  <c r="AJ178" i="19"/>
  <c r="AJ179" i="19"/>
  <c r="AJ180" i="19"/>
  <c r="AJ181" i="19"/>
  <c r="AJ182" i="19"/>
  <c r="AJ183" i="19"/>
  <c r="AJ184" i="19"/>
  <c r="AJ185" i="19"/>
  <c r="AJ186" i="19"/>
  <c r="AJ187" i="19"/>
  <c r="AJ188" i="19"/>
  <c r="AJ189" i="19"/>
  <c r="AJ190" i="19"/>
  <c r="AJ191" i="19"/>
  <c r="AJ192" i="19"/>
  <c r="AJ193" i="19"/>
  <c r="AJ194" i="19"/>
  <c r="AJ195" i="19"/>
  <c r="AJ196" i="19"/>
  <c r="AJ197" i="19"/>
  <c r="AJ198" i="19"/>
  <c r="AJ199" i="19"/>
  <c r="AJ200" i="19"/>
  <c r="AJ201" i="19"/>
  <c r="AJ202" i="19"/>
  <c r="AJ203" i="19"/>
  <c r="AJ204" i="19"/>
  <c r="AJ205" i="19"/>
  <c r="AJ206" i="19"/>
  <c r="AJ207" i="19"/>
  <c r="AJ208" i="19"/>
  <c r="AJ209" i="19"/>
  <c r="AJ210" i="19"/>
  <c r="AJ211" i="19"/>
  <c r="AJ212" i="19"/>
  <c r="AJ213" i="19"/>
  <c r="AJ214" i="19"/>
  <c r="AJ215" i="19"/>
  <c r="AJ216" i="19"/>
  <c r="AJ217" i="19"/>
  <c r="AJ218" i="19"/>
  <c r="AJ219" i="19"/>
  <c r="AJ220" i="19"/>
  <c r="AJ221" i="19"/>
  <c r="AJ222" i="19"/>
  <c r="AJ223" i="19"/>
  <c r="AJ224" i="19"/>
  <c r="AJ225" i="19"/>
  <c r="AJ226" i="19"/>
  <c r="AJ227" i="19"/>
  <c r="AJ228" i="19"/>
  <c r="AJ229" i="19"/>
  <c r="AJ230" i="19"/>
  <c r="AJ231" i="19"/>
  <c r="AJ232" i="19"/>
  <c r="AJ233" i="19"/>
  <c r="AJ234" i="19"/>
  <c r="AJ235" i="19"/>
  <c r="AJ236" i="19"/>
  <c r="AJ237" i="19"/>
  <c r="AJ238" i="19"/>
  <c r="AJ239" i="19"/>
  <c r="AJ240" i="19"/>
  <c r="AJ241" i="19"/>
  <c r="AJ242" i="19"/>
  <c r="AJ243" i="19"/>
  <c r="AJ244" i="19"/>
  <c r="AJ246" i="19"/>
  <c r="AJ247" i="19"/>
  <c r="AJ248" i="19"/>
  <c r="AJ249" i="19"/>
  <c r="AJ250" i="19"/>
  <c r="AJ251" i="19"/>
  <c r="AJ254" i="19"/>
  <c r="AJ255" i="19"/>
  <c r="AJ256" i="19"/>
  <c r="AJ257" i="19"/>
  <c r="AJ258" i="19"/>
  <c r="AJ259" i="19"/>
  <c r="AJ260" i="19"/>
  <c r="AJ261" i="19"/>
  <c r="AJ262" i="19"/>
  <c r="AJ263" i="19"/>
  <c r="AJ264" i="19"/>
  <c r="AJ265" i="19"/>
  <c r="AJ266" i="19"/>
  <c r="AJ267" i="19"/>
  <c r="AJ268" i="19"/>
  <c r="AJ269" i="19"/>
  <c r="AJ270" i="19"/>
  <c r="AJ271" i="19"/>
  <c r="AJ272" i="19"/>
  <c r="AJ273" i="19"/>
  <c r="AJ274" i="19"/>
  <c r="AJ275" i="19"/>
  <c r="AJ276" i="19"/>
  <c r="AJ277" i="19"/>
  <c r="AJ278" i="19"/>
  <c r="AJ279" i="19"/>
  <c r="AJ280" i="19"/>
  <c r="AJ281" i="19"/>
  <c r="AJ282" i="19"/>
  <c r="AJ283" i="19"/>
  <c r="AJ284" i="19"/>
  <c r="AJ285" i="19"/>
  <c r="AJ286" i="19"/>
  <c r="AJ287" i="19"/>
  <c r="AJ288" i="19"/>
  <c r="AJ289" i="19"/>
  <c r="AJ290" i="19"/>
  <c r="AJ291" i="19"/>
  <c r="AJ292" i="19"/>
  <c r="AJ293" i="19"/>
  <c r="AJ294" i="19"/>
  <c r="AJ295" i="19"/>
  <c r="AJ296" i="19"/>
  <c r="AJ297" i="19"/>
  <c r="AJ298" i="19"/>
  <c r="AJ299" i="19"/>
  <c r="AJ300" i="19"/>
  <c r="AJ301" i="19"/>
  <c r="AJ302" i="19"/>
  <c r="AJ303" i="19"/>
  <c r="AJ304" i="19"/>
  <c r="AJ305" i="19"/>
  <c r="AJ306" i="19"/>
  <c r="AJ307" i="19"/>
  <c r="AJ308" i="19"/>
  <c r="AJ309" i="19"/>
  <c r="AJ310" i="19"/>
  <c r="AJ311" i="19"/>
  <c r="AJ312" i="19"/>
  <c r="AJ313" i="19"/>
  <c r="AJ314" i="19"/>
  <c r="AJ315" i="19"/>
  <c r="AJ316" i="19"/>
  <c r="AJ317" i="19"/>
  <c r="AJ318" i="19"/>
  <c r="AJ319" i="19"/>
  <c r="AJ320" i="19"/>
  <c r="AJ321" i="19"/>
  <c r="AJ322" i="19"/>
  <c r="AJ323" i="19"/>
  <c r="AJ324" i="19"/>
  <c r="AJ325" i="19"/>
  <c r="AJ326" i="19"/>
  <c r="AJ327" i="19"/>
  <c r="AJ328" i="19"/>
  <c r="AJ329" i="19"/>
  <c r="AJ330" i="19"/>
  <c r="AJ331" i="19"/>
  <c r="AJ332" i="19"/>
  <c r="AJ333" i="19"/>
  <c r="AJ334" i="19"/>
  <c r="AJ335" i="19"/>
  <c r="AJ336" i="19"/>
  <c r="AJ337" i="19"/>
  <c r="AJ338" i="19"/>
  <c r="AJ339" i="19"/>
  <c r="AJ340" i="19"/>
  <c r="AJ341" i="19"/>
  <c r="AJ342" i="19"/>
  <c r="AJ343" i="19"/>
  <c r="AJ344" i="19"/>
  <c r="AJ345" i="19"/>
  <c r="AJ346" i="19"/>
  <c r="AJ347" i="19"/>
  <c r="AJ20" i="19"/>
  <c r="AE347" i="19"/>
  <c r="AE346" i="19"/>
  <c r="AE345" i="19"/>
  <c r="AE344" i="19"/>
  <c r="AE343" i="19"/>
  <c r="AE342" i="19"/>
  <c r="AE341" i="19"/>
  <c r="AE340" i="19"/>
  <c r="AE339" i="19"/>
  <c r="AE338" i="19"/>
  <c r="AE337" i="19"/>
  <c r="AE336" i="19"/>
  <c r="AE335" i="19"/>
  <c r="AE334" i="19"/>
  <c r="AE333" i="19"/>
  <c r="AE332" i="19"/>
  <c r="AE331" i="19"/>
  <c r="AE330" i="19"/>
  <c r="AE329" i="19"/>
  <c r="AE328" i="19"/>
  <c r="AE327" i="19"/>
  <c r="AE326" i="19"/>
  <c r="AE325" i="19"/>
  <c r="AE324" i="19"/>
  <c r="AE323" i="19"/>
  <c r="AE322" i="19"/>
  <c r="AE321" i="19"/>
  <c r="AE320" i="19"/>
  <c r="AE319" i="19"/>
  <c r="AE318" i="19"/>
  <c r="AE317" i="19"/>
  <c r="AE316" i="19"/>
  <c r="AE315" i="19"/>
  <c r="AE314" i="19"/>
  <c r="AE313" i="19"/>
  <c r="AE312" i="19"/>
  <c r="AE311" i="19"/>
  <c r="AE310" i="19"/>
  <c r="AE309" i="19"/>
  <c r="AE308" i="19"/>
  <c r="AE307" i="19"/>
  <c r="AE306" i="19"/>
  <c r="AE305" i="19"/>
  <c r="AE304" i="19"/>
  <c r="AE303" i="19"/>
  <c r="AE302" i="19"/>
  <c r="AE301" i="19"/>
  <c r="AE300" i="19"/>
  <c r="AE299" i="19"/>
  <c r="AE298" i="19"/>
  <c r="AE297" i="19"/>
  <c r="AE296" i="19"/>
  <c r="AE295" i="19"/>
  <c r="AE294" i="19"/>
  <c r="AE293" i="19"/>
  <c r="AE292" i="19"/>
  <c r="AE291" i="19"/>
  <c r="AE290" i="19"/>
  <c r="AE289" i="19"/>
  <c r="AE288" i="19"/>
  <c r="AE287" i="19"/>
  <c r="AE286" i="19"/>
  <c r="AE285" i="19"/>
  <c r="AE284" i="19"/>
  <c r="AE283" i="19"/>
  <c r="AE282" i="19"/>
  <c r="AE281" i="19"/>
  <c r="AE280" i="19"/>
  <c r="AE279" i="19"/>
  <c r="AE278" i="19"/>
  <c r="AE277" i="19"/>
  <c r="AE276" i="19"/>
  <c r="T276" i="19"/>
  <c r="AE275" i="19"/>
  <c r="T275" i="19"/>
  <c r="AE274" i="19"/>
  <c r="T274" i="19"/>
  <c r="AE273" i="19"/>
  <c r="T273" i="19"/>
  <c r="AE272" i="19"/>
  <c r="T272" i="19"/>
  <c r="AE271" i="19"/>
  <c r="T271" i="19"/>
  <c r="AE270" i="19"/>
  <c r="T270" i="19"/>
  <c r="AE269" i="19"/>
  <c r="T269" i="19"/>
  <c r="AE268" i="19"/>
  <c r="T268" i="19"/>
  <c r="AE267" i="19"/>
  <c r="T267" i="19"/>
  <c r="AE266" i="19"/>
  <c r="T266" i="19"/>
  <c r="AE265" i="19"/>
  <c r="T265" i="19"/>
  <c r="AE264" i="19"/>
  <c r="T264" i="19"/>
  <c r="AE263" i="19"/>
  <c r="T263" i="19"/>
  <c r="AE262" i="19"/>
  <c r="T262" i="19"/>
  <c r="AE261" i="19"/>
  <c r="T261" i="19"/>
  <c r="AE260" i="19"/>
  <c r="T260" i="19"/>
  <c r="AE259" i="19"/>
  <c r="T259" i="19"/>
  <c r="AE258" i="19"/>
  <c r="T258" i="19"/>
  <c r="AE257" i="19"/>
  <c r="T257" i="19"/>
  <c r="AE256" i="19"/>
  <c r="T256" i="19"/>
  <c r="AE255" i="19"/>
  <c r="T255" i="19"/>
  <c r="AE254" i="19"/>
  <c r="T254" i="19"/>
  <c r="AE253" i="19"/>
  <c r="T253" i="19"/>
  <c r="AE252" i="19"/>
  <c r="T252" i="19"/>
  <c r="AE251" i="19"/>
  <c r="T251" i="19"/>
  <c r="T250" i="19"/>
  <c r="AE249" i="19"/>
  <c r="T249" i="19"/>
  <c r="T248" i="19"/>
  <c r="AE247" i="19"/>
  <c r="T247" i="19"/>
  <c r="AE246" i="19"/>
  <c r="AE245" i="19"/>
  <c r="AE244" i="19"/>
  <c r="T244" i="19"/>
  <c r="AE243" i="19"/>
  <c r="T243" i="19"/>
  <c r="AE242" i="19"/>
  <c r="T242" i="19"/>
  <c r="AE241" i="19"/>
  <c r="T241" i="19"/>
  <c r="AE240" i="19"/>
  <c r="T240" i="19"/>
  <c r="AE239" i="19"/>
  <c r="T239" i="19"/>
  <c r="AE238" i="19"/>
  <c r="T238" i="19"/>
  <c r="AE237" i="19"/>
  <c r="T237" i="19"/>
  <c r="AE236" i="19"/>
  <c r="T236" i="19"/>
  <c r="AE235" i="19"/>
  <c r="T235" i="19"/>
  <c r="AE234" i="19"/>
  <c r="T234" i="19"/>
  <c r="AE233" i="19"/>
  <c r="T233" i="19"/>
  <c r="AE232" i="19"/>
  <c r="T232" i="19"/>
  <c r="AE231" i="19"/>
  <c r="T231" i="19"/>
  <c r="AE230" i="19"/>
  <c r="T230" i="19"/>
  <c r="AE229" i="19"/>
  <c r="T229" i="19"/>
  <c r="AE228" i="19"/>
  <c r="T228" i="19"/>
  <c r="AE227" i="19"/>
  <c r="T227" i="19"/>
  <c r="AE226" i="19"/>
  <c r="T226" i="19"/>
  <c r="AE225" i="19"/>
  <c r="T225" i="19"/>
  <c r="AE224" i="19"/>
  <c r="T224" i="19"/>
  <c r="AE223" i="19"/>
  <c r="T223" i="19"/>
  <c r="AE222" i="19"/>
  <c r="T222" i="19"/>
  <c r="AE221" i="19"/>
  <c r="T221" i="19"/>
  <c r="AE220" i="19"/>
  <c r="T220" i="19"/>
  <c r="AE219" i="19"/>
  <c r="T219" i="19"/>
  <c r="AE218" i="19"/>
  <c r="T218" i="19"/>
  <c r="AE217" i="19"/>
  <c r="T217" i="19"/>
  <c r="AE216" i="19"/>
  <c r="T216" i="19"/>
  <c r="AE215" i="19"/>
  <c r="T215" i="19"/>
  <c r="AE214" i="19"/>
  <c r="T214" i="19"/>
  <c r="AE213" i="19"/>
  <c r="T213" i="19"/>
  <c r="AE212" i="19"/>
  <c r="T212" i="19"/>
  <c r="AE211" i="19"/>
  <c r="T211" i="19"/>
  <c r="AE210" i="19"/>
  <c r="T210" i="19"/>
  <c r="AE209" i="19"/>
  <c r="T209" i="19"/>
  <c r="AE208" i="19"/>
  <c r="T208" i="19"/>
  <c r="AE207" i="19"/>
  <c r="T207" i="19"/>
  <c r="AE206" i="19"/>
  <c r="T206" i="19"/>
  <c r="AE205" i="19"/>
  <c r="T205" i="19"/>
  <c r="AE204" i="19"/>
  <c r="T204" i="19"/>
  <c r="AE203" i="19"/>
  <c r="T203" i="19"/>
  <c r="AE202" i="19"/>
  <c r="T202" i="19"/>
  <c r="AE201" i="19"/>
  <c r="T201" i="19"/>
  <c r="AE200" i="19"/>
  <c r="T200" i="19"/>
  <c r="AE199" i="19"/>
  <c r="T199" i="19"/>
  <c r="AE198" i="19"/>
  <c r="T198" i="19"/>
  <c r="AE197" i="19"/>
  <c r="T197" i="19"/>
  <c r="AE196" i="19"/>
  <c r="T196" i="19"/>
  <c r="AE195" i="19"/>
  <c r="T195" i="19"/>
  <c r="AE194" i="19"/>
  <c r="T194" i="19"/>
  <c r="AE193" i="19"/>
  <c r="T193" i="19"/>
  <c r="AE192" i="19"/>
  <c r="T192" i="19"/>
  <c r="AE191" i="19"/>
  <c r="T191" i="19"/>
  <c r="T190" i="19"/>
  <c r="K190" i="19"/>
  <c r="AE190" i="19" s="1"/>
  <c r="T189" i="19"/>
  <c r="K189" i="19"/>
  <c r="AE189" i="19" s="1"/>
  <c r="AE188" i="19"/>
  <c r="T188" i="19"/>
  <c r="AE187" i="19"/>
  <c r="T187" i="19"/>
  <c r="T186" i="19"/>
  <c r="K186" i="19"/>
  <c r="AE186" i="19" s="1"/>
  <c r="T185" i="19"/>
  <c r="K185" i="19"/>
  <c r="AE185" i="19" s="1"/>
  <c r="AE184" i="19"/>
  <c r="T184" i="19"/>
  <c r="T183" i="19"/>
  <c r="K183" i="19"/>
  <c r="AE183" i="19" s="1"/>
  <c r="T182" i="19"/>
  <c r="K182" i="19"/>
  <c r="AE182" i="19" s="1"/>
  <c r="AE181" i="19"/>
  <c r="T181" i="19"/>
  <c r="T180" i="19"/>
  <c r="K180" i="19"/>
  <c r="AE180" i="19" s="1"/>
  <c r="AE179" i="19"/>
  <c r="T179" i="19"/>
  <c r="AE178" i="19"/>
  <c r="T178" i="19"/>
  <c r="AE177" i="19"/>
  <c r="T177" i="19"/>
  <c r="AE176" i="19"/>
  <c r="T176" i="19"/>
  <c r="AE175" i="19"/>
  <c r="T175" i="19"/>
  <c r="AE174" i="19"/>
  <c r="T174" i="19"/>
  <c r="AE173" i="19"/>
  <c r="T173" i="19"/>
  <c r="AE172" i="19"/>
  <c r="T172" i="19"/>
  <c r="AE171" i="19"/>
  <c r="T171" i="19"/>
  <c r="AE170" i="19"/>
  <c r="T170" i="19"/>
  <c r="AE169" i="19"/>
  <c r="T169" i="19"/>
  <c r="AE168" i="19"/>
  <c r="T168" i="19"/>
  <c r="AE167" i="19"/>
  <c r="T167" i="19"/>
  <c r="AE166" i="19"/>
  <c r="T166" i="19"/>
  <c r="AE165" i="19"/>
  <c r="T165" i="19"/>
  <c r="AE164" i="19"/>
  <c r="AE163" i="19"/>
  <c r="AE162" i="19"/>
  <c r="T162" i="19"/>
  <c r="AE161" i="19"/>
  <c r="T161" i="19"/>
  <c r="AE160" i="19"/>
  <c r="T160" i="19"/>
  <c r="AE159" i="19"/>
  <c r="T159" i="19"/>
  <c r="AE158" i="19"/>
  <c r="T158" i="19"/>
  <c r="AE157" i="19"/>
  <c r="T157" i="19"/>
  <c r="T156" i="19"/>
  <c r="K156" i="19"/>
  <c r="AE156" i="19" s="1"/>
  <c r="AE155" i="19"/>
  <c r="T155" i="19"/>
  <c r="T154" i="19"/>
  <c r="K154" i="19"/>
  <c r="AE154" i="19" s="1"/>
  <c r="AE153" i="19"/>
  <c r="T153" i="19"/>
  <c r="T152" i="19"/>
  <c r="K152" i="19"/>
  <c r="AE152" i="19" s="1"/>
  <c r="AE151" i="19"/>
  <c r="T151" i="19"/>
  <c r="AE150" i="19"/>
  <c r="T150" i="19"/>
  <c r="AE149" i="19"/>
  <c r="T149" i="19"/>
  <c r="AE148" i="19"/>
  <c r="T148" i="19"/>
  <c r="AE147" i="19"/>
  <c r="T147" i="19"/>
  <c r="AE146" i="19"/>
  <c r="T146" i="19"/>
  <c r="AE145" i="19"/>
  <c r="T145" i="19"/>
  <c r="AE144" i="19"/>
  <c r="T144" i="19"/>
  <c r="AE143" i="19"/>
  <c r="T143" i="19"/>
  <c r="AE142" i="19"/>
  <c r="T142" i="19"/>
  <c r="AE141" i="19"/>
  <c r="T141" i="19"/>
  <c r="AE140" i="19"/>
  <c r="T140" i="19"/>
  <c r="T139" i="19"/>
  <c r="K139" i="19"/>
  <c r="AE139" i="19" s="1"/>
  <c r="AE138" i="19"/>
  <c r="T138" i="19"/>
  <c r="AE137" i="19"/>
  <c r="T137" i="19"/>
  <c r="AE136" i="19"/>
  <c r="T136" i="19"/>
  <c r="T135" i="19"/>
  <c r="K135" i="19"/>
  <c r="AE135" i="19" s="1"/>
  <c r="AE134" i="19"/>
  <c r="T134" i="19"/>
  <c r="T133" i="19"/>
  <c r="K133" i="19"/>
  <c r="AE133" i="19" s="1"/>
  <c r="T132" i="19"/>
  <c r="K132" i="19"/>
  <c r="AE132" i="19" s="1"/>
  <c r="T131" i="19"/>
  <c r="K131" i="19"/>
  <c r="AE131" i="19" s="1"/>
  <c r="AE130" i="19"/>
  <c r="T130" i="19"/>
  <c r="AE129" i="19"/>
  <c r="T129" i="19"/>
  <c r="AE128" i="19"/>
  <c r="T128" i="19"/>
  <c r="AE127" i="19"/>
  <c r="T127" i="19"/>
  <c r="AE126" i="19"/>
  <c r="T126" i="19"/>
  <c r="AE125" i="19"/>
  <c r="T125" i="19"/>
  <c r="AE124" i="19"/>
  <c r="T124" i="19"/>
  <c r="AE123" i="19"/>
  <c r="T123" i="19"/>
  <c r="AE122" i="19"/>
  <c r="T122" i="19"/>
  <c r="AE121" i="19"/>
  <c r="T121" i="19"/>
  <c r="AE120" i="19"/>
  <c r="T120" i="19"/>
  <c r="AE119" i="19"/>
  <c r="T119" i="19"/>
  <c r="AE118" i="19"/>
  <c r="T118" i="19"/>
  <c r="AE117" i="19"/>
  <c r="T117" i="19"/>
  <c r="AE116" i="19"/>
  <c r="V116" i="19"/>
  <c r="T116" i="19"/>
  <c r="AE115" i="19"/>
  <c r="AE114" i="19"/>
  <c r="T114" i="19"/>
  <c r="AE113" i="19"/>
  <c r="T113" i="19"/>
  <c r="AE112" i="19"/>
  <c r="T112" i="19"/>
  <c r="AE111" i="19"/>
  <c r="T111" i="19"/>
  <c r="AE110" i="19"/>
  <c r="T110" i="19"/>
  <c r="AE109" i="19"/>
  <c r="T109" i="19"/>
  <c r="AE108" i="19"/>
  <c r="T108" i="19"/>
  <c r="AE107" i="19"/>
  <c r="T107" i="19"/>
  <c r="AE106" i="19"/>
  <c r="T106" i="19"/>
  <c r="AE105" i="19"/>
  <c r="T105" i="19"/>
  <c r="AE104" i="19"/>
  <c r="T104" i="19"/>
  <c r="AE103" i="19"/>
  <c r="T103" i="19"/>
  <c r="AE102" i="19"/>
  <c r="T102" i="19"/>
  <c r="AE101" i="19"/>
  <c r="T101" i="19"/>
  <c r="AE100" i="19"/>
  <c r="T100" i="19"/>
  <c r="AE99" i="19"/>
  <c r="T99" i="19"/>
  <c r="AE98" i="19"/>
  <c r="T98" i="19"/>
  <c r="AE97" i="19"/>
  <c r="T97" i="19"/>
  <c r="AE96" i="19"/>
  <c r="T96" i="19"/>
  <c r="AE95" i="19"/>
  <c r="T95" i="19"/>
  <c r="AE94" i="19"/>
  <c r="T94" i="19"/>
  <c r="AE93" i="19"/>
  <c r="T93" i="19"/>
  <c r="AE92" i="19"/>
  <c r="T92" i="19"/>
  <c r="T91" i="19"/>
  <c r="AE90" i="19"/>
  <c r="T90" i="19"/>
  <c r="AE89" i="19"/>
  <c r="AE88" i="19"/>
  <c r="T88" i="19"/>
  <c r="AE87" i="19"/>
  <c r="T87" i="19"/>
  <c r="AE86" i="19"/>
  <c r="T86" i="19"/>
  <c r="AE85" i="19"/>
  <c r="T85" i="19"/>
  <c r="AE84" i="19"/>
  <c r="T84" i="19"/>
  <c r="AE83" i="19"/>
  <c r="T83" i="19"/>
  <c r="AE82" i="19"/>
  <c r="T82" i="19"/>
  <c r="AE81" i="19"/>
  <c r="T81" i="19"/>
  <c r="AE80" i="19"/>
  <c r="T80" i="19"/>
  <c r="AE79" i="19"/>
  <c r="T79" i="19"/>
  <c r="AE78" i="19"/>
  <c r="T78" i="19"/>
  <c r="AE77" i="19"/>
  <c r="T77" i="19"/>
  <c r="AE76" i="19"/>
  <c r="T76" i="19"/>
  <c r="AE75" i="19"/>
  <c r="T75" i="19"/>
  <c r="AE74" i="19"/>
  <c r="AE73" i="19"/>
  <c r="AE72" i="19"/>
  <c r="AE71" i="19"/>
  <c r="AE70" i="19"/>
  <c r="AE69" i="19"/>
  <c r="AE68" i="19"/>
  <c r="T68" i="19"/>
  <c r="AE67" i="19"/>
  <c r="T67" i="19"/>
  <c r="AE66" i="19"/>
  <c r="T66" i="19"/>
  <c r="AE65" i="19"/>
  <c r="T65" i="19"/>
  <c r="AE64" i="19"/>
  <c r="T64" i="19"/>
  <c r="AE63" i="19"/>
  <c r="T63" i="19"/>
  <c r="AE62" i="19"/>
  <c r="T62" i="19"/>
  <c r="AE61" i="19"/>
  <c r="T61" i="19"/>
  <c r="AE60" i="19"/>
  <c r="T60" i="19"/>
  <c r="AE59" i="19"/>
  <c r="T59" i="19"/>
  <c r="AE58" i="19"/>
  <c r="T58" i="19"/>
  <c r="AE57" i="19"/>
  <c r="T57" i="19"/>
  <c r="AE56" i="19"/>
  <c r="T56" i="19"/>
  <c r="AE55" i="19"/>
  <c r="T55" i="19"/>
  <c r="AE54" i="19"/>
  <c r="T54" i="19"/>
  <c r="AE53" i="19"/>
  <c r="T53" i="19"/>
  <c r="AE52" i="19"/>
  <c r="T52" i="19"/>
  <c r="AE51" i="19"/>
  <c r="T51" i="19"/>
  <c r="AE50" i="19"/>
  <c r="T50" i="19"/>
  <c r="AE49" i="19"/>
  <c r="T49" i="19"/>
  <c r="AE48" i="19"/>
  <c r="T48" i="19"/>
  <c r="AE47" i="19"/>
  <c r="T47" i="19"/>
  <c r="AE46" i="19"/>
  <c r="T46" i="19"/>
  <c r="AE45" i="19"/>
  <c r="T45" i="19"/>
  <c r="AE44" i="19"/>
  <c r="T44" i="19"/>
  <c r="T43" i="19"/>
  <c r="K43" i="19"/>
  <c r="AE43" i="19" s="1"/>
  <c r="AE42" i="19"/>
  <c r="T42" i="19"/>
  <c r="AE41" i="19"/>
  <c r="T41" i="19"/>
  <c r="AE40" i="19"/>
  <c r="T40" i="19"/>
  <c r="AE39" i="19"/>
  <c r="T39" i="19"/>
  <c r="AE38" i="19"/>
  <c r="T38" i="19"/>
  <c r="AE37" i="19"/>
  <c r="T37" i="19"/>
  <c r="AE36" i="19"/>
  <c r="T36" i="19"/>
  <c r="AE35" i="19"/>
  <c r="T35" i="19"/>
  <c r="AE34" i="19"/>
  <c r="T34" i="19"/>
  <c r="AE33" i="19"/>
  <c r="T33" i="19"/>
  <c r="AE32" i="19"/>
  <c r="T32" i="19"/>
  <c r="AE31" i="19"/>
  <c r="T31" i="19"/>
  <c r="AE30" i="19"/>
  <c r="T30" i="19"/>
  <c r="AE29" i="19"/>
  <c r="T29" i="19"/>
  <c r="AE28" i="19"/>
  <c r="T28" i="19"/>
  <c r="AE27" i="19"/>
  <c r="T27" i="19"/>
  <c r="AE26" i="19"/>
  <c r="T26" i="19"/>
  <c r="T25" i="19"/>
  <c r="K25" i="19"/>
  <c r="AE24" i="19"/>
  <c r="T24" i="19"/>
  <c r="AE23" i="19"/>
  <c r="T23" i="19"/>
  <c r="AE22" i="19"/>
  <c r="T22" i="19"/>
  <c r="AE21" i="19"/>
  <c r="T21" i="19"/>
  <c r="AE20" i="19"/>
  <c r="T20" i="19"/>
  <c r="AO245" i="19" l="1"/>
  <c r="AJ245" i="19"/>
  <c r="K248" i="19"/>
  <c r="AE248" i="19" s="1"/>
  <c r="AE25" i="19"/>
  <c r="K250" i="19" l="1"/>
  <c r="AE250" i="19" s="1"/>
  <c r="L62" i="16" l="1"/>
  <c r="L12" i="16"/>
  <c r="AE164" i="12" l="1"/>
  <c r="AE147" i="12"/>
  <c r="T147" i="12"/>
  <c r="P147" i="12"/>
  <c r="I20" i="16"/>
  <c r="I21" i="16"/>
  <c r="I13" i="16"/>
  <c r="K190" i="12"/>
  <c r="K189" i="12"/>
  <c r="K183" i="12"/>
  <c r="K185" i="12"/>
  <c r="K77" i="16"/>
  <c r="M72" i="16"/>
  <c r="L72" i="16"/>
  <c r="L71" i="16"/>
  <c r="L70" i="16"/>
  <c r="M64" i="16"/>
  <c r="L64" i="16"/>
  <c r="L55" i="16"/>
  <c r="L51" i="16"/>
  <c r="L45" i="16"/>
  <c r="L42" i="16"/>
  <c r="L39" i="16"/>
  <c r="L36" i="16"/>
  <c r="L34" i="16"/>
  <c r="L32" i="16"/>
  <c r="L30" i="16"/>
  <c r="L25" i="16"/>
  <c r="M25" i="16" s="1"/>
  <c r="L24" i="16"/>
  <c r="I23" i="16"/>
  <c r="L23" i="16" s="1"/>
  <c r="L22" i="16"/>
  <c r="M68" i="16"/>
  <c r="L14" i="16"/>
  <c r="L7" i="16"/>
  <c r="L53" i="16" l="1"/>
  <c r="I75" i="16"/>
  <c r="L68" i="16"/>
  <c r="AE196" i="12"/>
  <c r="T196" i="12"/>
  <c r="AE200" i="12"/>
  <c r="T200" i="12"/>
  <c r="K43" i="12"/>
  <c r="T161" i="12"/>
  <c r="AE161" i="12"/>
  <c r="K156" i="12"/>
  <c r="K154" i="12"/>
  <c r="K152" i="12"/>
  <c r="K186" i="12"/>
  <c r="K182" i="12"/>
  <c r="K180" i="12"/>
  <c r="AE140" i="12"/>
  <c r="AE150" i="12"/>
  <c r="AE151" i="12"/>
  <c r="AE152" i="12"/>
  <c r="AE153" i="12"/>
  <c r="AE154" i="12"/>
  <c r="AE155" i="12"/>
  <c r="AE156" i="12"/>
  <c r="AE157" i="12"/>
  <c r="AE158" i="12"/>
  <c r="AE159" i="12"/>
  <c r="AE160" i="12"/>
  <c r="AE162" i="12"/>
  <c r="AE163" i="12"/>
  <c r="AE165" i="12"/>
  <c r="T160" i="12"/>
  <c r="T158" i="12"/>
  <c r="T157" i="12"/>
  <c r="AE149" i="12"/>
  <c r="T149" i="12"/>
  <c r="T100" i="12"/>
  <c r="T99" i="12"/>
  <c r="T213" i="12"/>
  <c r="T216" i="12"/>
  <c r="AE216" i="12"/>
  <c r="AE213" i="12"/>
  <c r="AE74" i="12"/>
  <c r="K25" i="12"/>
  <c r="AE144" i="12"/>
  <c r="T144" i="12"/>
  <c r="AE77" i="12"/>
  <c r="AE78" i="12"/>
  <c r="AE79" i="12"/>
  <c r="L80" i="16" l="1"/>
  <c r="I79" i="16"/>
  <c r="AE21" i="12"/>
  <c r="AE22" i="12"/>
  <c r="AE23" i="12"/>
  <c r="AE24" i="12"/>
  <c r="AE25" i="12"/>
  <c r="AE26" i="12"/>
  <c r="AE27" i="12"/>
  <c r="AE28" i="12"/>
  <c r="AE29" i="12"/>
  <c r="AE30" i="12"/>
  <c r="AE31" i="12"/>
  <c r="AE32" i="12"/>
  <c r="AE33" i="12"/>
  <c r="AE34" i="12"/>
  <c r="AE35" i="12"/>
  <c r="AE36" i="12"/>
  <c r="AE37" i="12"/>
  <c r="AE38" i="12"/>
  <c r="AE39" i="12"/>
  <c r="AE40" i="12"/>
  <c r="AE41" i="12"/>
  <c r="AE42" i="12"/>
  <c r="AE43" i="12"/>
  <c r="AE44" i="12"/>
  <c r="AE45" i="12"/>
  <c r="AE46" i="12"/>
  <c r="AE47" i="12"/>
  <c r="AE48" i="12"/>
  <c r="AE49" i="12"/>
  <c r="AE50" i="12"/>
  <c r="AE51" i="12"/>
  <c r="AE52" i="12"/>
  <c r="AE53" i="12"/>
  <c r="AE54" i="12"/>
  <c r="AE55" i="12"/>
  <c r="AE56" i="12"/>
  <c r="AE57" i="12"/>
  <c r="AE58" i="12"/>
  <c r="AE59" i="12"/>
  <c r="AE60" i="12"/>
  <c r="AE61" i="12"/>
  <c r="AE62" i="12"/>
  <c r="AE63" i="12"/>
  <c r="AE64" i="12"/>
  <c r="AE65" i="12"/>
  <c r="AE66" i="12"/>
  <c r="AE67" i="12"/>
  <c r="AE68" i="12"/>
  <c r="AE69" i="12"/>
  <c r="AE70" i="12"/>
  <c r="AE71" i="12"/>
  <c r="AE72" i="12"/>
  <c r="AE73" i="12"/>
  <c r="AE75" i="12"/>
  <c r="AE76" i="12"/>
  <c r="AE80" i="12"/>
  <c r="AE81" i="12"/>
  <c r="AE82" i="12"/>
  <c r="AE83" i="12"/>
  <c r="AE84" i="12"/>
  <c r="AE85" i="12"/>
  <c r="AE86" i="12"/>
  <c r="AE87" i="12"/>
  <c r="AE88" i="12"/>
  <c r="AE89" i="12"/>
  <c r="AE90" i="12"/>
  <c r="AE91" i="12"/>
  <c r="AE92" i="12"/>
  <c r="AE93" i="12"/>
  <c r="AE94" i="12"/>
  <c r="AE95" i="12"/>
  <c r="AE96" i="12"/>
  <c r="AE97" i="12"/>
  <c r="AE98" i="12"/>
  <c r="AE99" i="12"/>
  <c r="AE100" i="12"/>
  <c r="AE101" i="12"/>
  <c r="AE102" i="12"/>
  <c r="AE103" i="12"/>
  <c r="AE104" i="12"/>
  <c r="AE105" i="12"/>
  <c r="AE106" i="12"/>
  <c r="AE107" i="12"/>
  <c r="AE108" i="12"/>
  <c r="AE109" i="12"/>
  <c r="AE110" i="12"/>
  <c r="AE111" i="12"/>
  <c r="AE112" i="12"/>
  <c r="AE113" i="12"/>
  <c r="AE114" i="12"/>
  <c r="AE115" i="12"/>
  <c r="AE116" i="12"/>
  <c r="AE117" i="12"/>
  <c r="AE118" i="12"/>
  <c r="AE119" i="12"/>
  <c r="AE120" i="12"/>
  <c r="AE121" i="12"/>
  <c r="AE122" i="12"/>
  <c r="AE123" i="12"/>
  <c r="AE124" i="12"/>
  <c r="AE125" i="12"/>
  <c r="AE126" i="12"/>
  <c r="AE127" i="12"/>
  <c r="AE128" i="12"/>
  <c r="AE129" i="12"/>
  <c r="AE130" i="12"/>
  <c r="AE134" i="12"/>
  <c r="AE136" i="12"/>
  <c r="AE137" i="12"/>
  <c r="AE138" i="12"/>
  <c r="AE141" i="12"/>
  <c r="AE142" i="12"/>
  <c r="AE143" i="12"/>
  <c r="AE145" i="12"/>
  <c r="AE146" i="12"/>
  <c r="AE148" i="12"/>
  <c r="AE166" i="12"/>
  <c r="AE167" i="12"/>
  <c r="AE168" i="12"/>
  <c r="AE169" i="12"/>
  <c r="AE170" i="12"/>
  <c r="AE171" i="12"/>
  <c r="AE172" i="12"/>
  <c r="AE173" i="12"/>
  <c r="AE174" i="12"/>
  <c r="AE175" i="12"/>
  <c r="AE176" i="12"/>
  <c r="AE177" i="12"/>
  <c r="AE178" i="12"/>
  <c r="AE179" i="12"/>
  <c r="AE180" i="12"/>
  <c r="AE181" i="12"/>
  <c r="AE182" i="12"/>
  <c r="AE183" i="12"/>
  <c r="AE184" i="12"/>
  <c r="AE185" i="12"/>
  <c r="AE186" i="12"/>
  <c r="AE187" i="12"/>
  <c r="AE188" i="12"/>
  <c r="AE189" i="12"/>
  <c r="AE190" i="12"/>
  <c r="AE191" i="12"/>
  <c r="AE192" i="12"/>
  <c r="AE193" i="12"/>
  <c r="AE194" i="12"/>
  <c r="AE195" i="12"/>
  <c r="AE197" i="12"/>
  <c r="AE198" i="12"/>
  <c r="AE199" i="12"/>
  <c r="AE201" i="12"/>
  <c r="AE202" i="12"/>
  <c r="AE203" i="12"/>
  <c r="AE204" i="12"/>
  <c r="AE205" i="12"/>
  <c r="AE206" i="12"/>
  <c r="AE207" i="12"/>
  <c r="AE208" i="12"/>
  <c r="AE209" i="12"/>
  <c r="AE210" i="12"/>
  <c r="AE211" i="12"/>
  <c r="AE212" i="12"/>
  <c r="AE214" i="12"/>
  <c r="AE215" i="12"/>
  <c r="AE218" i="12"/>
  <c r="AE220" i="12"/>
  <c r="AE221" i="12"/>
  <c r="AE222" i="12"/>
  <c r="AE223" i="12"/>
  <c r="AE224" i="12"/>
  <c r="AE225" i="12"/>
  <c r="AE226" i="12"/>
  <c r="AE227" i="12"/>
  <c r="AE228" i="12"/>
  <c r="AE229" i="12"/>
  <c r="AE230" i="12"/>
  <c r="AE231" i="12"/>
  <c r="AE232" i="12"/>
  <c r="AE233" i="12"/>
  <c r="AE234" i="12"/>
  <c r="AE235" i="12"/>
  <c r="AE236" i="12"/>
  <c r="AE237" i="12"/>
  <c r="AE238" i="12"/>
  <c r="AE239" i="12"/>
  <c r="AE240" i="12"/>
  <c r="AE241" i="12"/>
  <c r="AE242" i="12"/>
  <c r="AE243" i="12"/>
  <c r="AE244" i="12"/>
  <c r="AE245" i="12"/>
  <c r="AE246" i="12"/>
  <c r="AE247" i="12"/>
  <c r="AE248" i="12"/>
  <c r="T56" i="12" l="1"/>
  <c r="T146" i="12" l="1"/>
  <c r="T148" i="12"/>
  <c r="T150" i="12" l="1"/>
  <c r="T194" i="12" l="1"/>
  <c r="T195" i="12"/>
  <c r="T197" i="12"/>
  <c r="T198" i="12"/>
  <c r="T199" i="12"/>
  <c r="T96" i="12" l="1"/>
  <c r="T91" i="12"/>
  <c r="T107" i="12" l="1"/>
  <c r="T106" i="12"/>
  <c r="T105" i="12"/>
  <c r="T104" i="12"/>
  <c r="T103" i="12"/>
  <c r="T102" i="12"/>
  <c r="T101" i="12"/>
  <c r="T98" i="12" l="1"/>
  <c r="T191" i="12" l="1"/>
  <c r="T51" i="12" l="1"/>
  <c r="T52" i="12"/>
  <c r="T53" i="12"/>
  <c r="T141" i="12" l="1"/>
  <c r="T43" i="12" l="1"/>
  <c r="T36" i="12" l="1"/>
  <c r="T35" i="12"/>
  <c r="T24" i="12" l="1"/>
  <c r="T25" i="12"/>
  <c r="T26" i="12"/>
  <c r="T27" i="12"/>
  <c r="T28" i="12"/>
  <c r="T234" i="12" l="1"/>
  <c r="T235" i="12"/>
  <c r="T236" i="12"/>
  <c r="T237" i="12"/>
  <c r="T233" i="12"/>
  <c r="T228" i="12" l="1"/>
  <c r="T229" i="12"/>
  <c r="T230" i="12"/>
  <c r="T231" i="12"/>
  <c r="T232" i="12"/>
  <c r="T58" i="12"/>
  <c r="T62" i="12" l="1"/>
  <c r="T59" i="12"/>
  <c r="T57" i="12"/>
  <c r="T221" i="12" l="1"/>
  <c r="T222" i="12"/>
  <c r="T223" i="12"/>
  <c r="T224" i="12"/>
  <c r="T225" i="12"/>
  <c r="T226" i="12"/>
  <c r="T88" i="12" l="1"/>
  <c r="T86" i="12"/>
  <c r="T87" i="12"/>
  <c r="T78" i="12" l="1"/>
  <c r="T79" i="12"/>
  <c r="T75" i="12" l="1"/>
  <c r="T68" i="12"/>
  <c r="T126" i="12" l="1"/>
  <c r="T127" i="12"/>
  <c r="T128" i="12"/>
  <c r="AE249" i="12" l="1"/>
  <c r="AE251" i="12"/>
  <c r="AE253" i="12"/>
  <c r="AE254" i="12"/>
  <c r="AE255" i="12"/>
  <c r="AE256" i="12"/>
  <c r="AE257" i="12"/>
  <c r="AE258" i="12"/>
  <c r="AE259" i="12"/>
  <c r="AE260" i="12"/>
  <c r="AE261" i="12"/>
  <c r="AE262" i="12"/>
  <c r="AE263" i="12"/>
  <c r="AE264" i="12"/>
  <c r="AE265" i="12"/>
  <c r="AE266" i="12"/>
  <c r="AE267" i="12"/>
  <c r="AE268" i="12"/>
  <c r="AE269" i="12"/>
  <c r="AE270" i="12"/>
  <c r="AE271" i="12"/>
  <c r="AE272" i="12"/>
  <c r="AE273" i="12"/>
  <c r="AE274" i="12"/>
  <c r="AE275" i="12"/>
  <c r="AE276" i="12"/>
  <c r="AE277" i="12"/>
  <c r="AE278" i="12"/>
  <c r="AE279" i="12"/>
  <c r="AE280" i="12"/>
  <c r="AE281" i="12"/>
  <c r="AE282" i="12"/>
  <c r="AE283" i="12"/>
  <c r="AE284" i="12"/>
  <c r="AE285" i="12"/>
  <c r="AE286" i="12"/>
  <c r="AE287" i="12"/>
  <c r="AE288" i="12"/>
  <c r="AE289" i="12"/>
  <c r="AE290" i="12"/>
  <c r="AE291" i="12"/>
  <c r="AE292" i="12"/>
  <c r="AE293" i="12"/>
  <c r="AE294" i="12"/>
  <c r="AE295" i="12"/>
  <c r="AE296" i="12"/>
  <c r="AE297" i="12"/>
  <c r="AE298" i="12"/>
  <c r="AE299" i="12"/>
  <c r="AE300" i="12"/>
  <c r="AE301" i="12"/>
  <c r="AE302" i="12"/>
  <c r="AE303" i="12"/>
  <c r="AE304" i="12"/>
  <c r="AE305" i="12"/>
  <c r="AE306" i="12"/>
  <c r="AE307" i="12"/>
  <c r="AE308" i="12"/>
  <c r="AE309" i="12"/>
  <c r="AE310" i="12"/>
  <c r="AE311" i="12"/>
  <c r="AE312" i="12"/>
  <c r="AE313" i="12"/>
  <c r="AE314" i="12"/>
  <c r="AE315" i="12"/>
  <c r="AE316" i="12"/>
  <c r="AE317" i="12"/>
  <c r="AE318" i="12"/>
  <c r="AE319" i="12"/>
  <c r="AE320" i="12"/>
  <c r="AE321" i="12"/>
  <c r="AE322" i="12"/>
  <c r="AE323" i="12"/>
  <c r="AE324" i="12"/>
  <c r="AE325" i="12"/>
  <c r="AE326" i="12"/>
  <c r="AE327" i="12"/>
  <c r="AE328" i="12"/>
  <c r="AE329" i="12"/>
  <c r="AE330" i="12"/>
  <c r="AE331" i="12"/>
  <c r="AE332" i="12"/>
  <c r="AE333" i="12"/>
  <c r="AE334" i="12"/>
  <c r="AE335" i="12"/>
  <c r="AE336" i="12"/>
  <c r="AE337" i="12"/>
  <c r="AE338" i="12"/>
  <c r="AE339" i="12"/>
  <c r="AE340" i="12"/>
  <c r="AE341" i="12"/>
  <c r="AE342" i="12"/>
  <c r="AE343" i="12"/>
  <c r="AE344" i="12"/>
  <c r="AE345" i="12"/>
  <c r="AE346" i="12"/>
  <c r="AE347" i="12"/>
  <c r="AE348" i="12"/>
  <c r="AE349" i="12"/>
  <c r="V116" i="12" l="1"/>
  <c r="K139" i="12" l="1"/>
  <c r="AE139" i="12" s="1"/>
  <c r="K135" i="12"/>
  <c r="AE135" i="12" s="1"/>
  <c r="K133" i="12"/>
  <c r="AE133" i="12" s="1"/>
  <c r="K132" i="12"/>
  <c r="AE132" i="12" s="1"/>
  <c r="K131" i="12"/>
  <c r="AE131" i="12" s="1"/>
  <c r="T133" i="12"/>
  <c r="T132" i="12"/>
  <c r="K250" i="12" l="1"/>
  <c r="K252" i="12" s="1"/>
  <c r="AE252" i="12" s="1"/>
  <c r="T240" i="12"/>
  <c r="T21" i="12" l="1"/>
  <c r="T22" i="12"/>
  <c r="T23" i="12"/>
  <c r="T29" i="12"/>
  <c r="T30" i="12"/>
  <c r="T31" i="12"/>
  <c r="T32" i="12"/>
  <c r="T33" i="12"/>
  <c r="T34" i="12"/>
  <c r="T37" i="12"/>
  <c r="T38" i="12"/>
  <c r="T39" i="12"/>
  <c r="T40" i="12"/>
  <c r="T41" i="12"/>
  <c r="T42" i="12"/>
  <c r="T44" i="12"/>
  <c r="T45" i="12"/>
  <c r="T46" i="12"/>
  <c r="T47" i="12"/>
  <c r="T48" i="12"/>
  <c r="T49" i="12"/>
  <c r="T50" i="12"/>
  <c r="T54" i="12"/>
  <c r="T55" i="12"/>
  <c r="T60" i="12"/>
  <c r="T61" i="12"/>
  <c r="T63" i="12"/>
  <c r="T64" i="12"/>
  <c r="T65" i="12"/>
  <c r="T66" i="12"/>
  <c r="T67" i="12"/>
  <c r="T76" i="12"/>
  <c r="T77" i="12"/>
  <c r="T80" i="12"/>
  <c r="T81" i="12"/>
  <c r="T82" i="12"/>
  <c r="T83" i="12"/>
  <c r="T84" i="12"/>
  <c r="T85" i="12"/>
  <c r="T90" i="12"/>
  <c r="T92" i="12"/>
  <c r="T93" i="12"/>
  <c r="T94" i="12"/>
  <c r="T95" i="12"/>
  <c r="T97" i="12"/>
  <c r="T108" i="12"/>
  <c r="T109" i="12"/>
  <c r="T110" i="12"/>
  <c r="T111" i="12"/>
  <c r="T112" i="12"/>
  <c r="T113" i="12"/>
  <c r="T114" i="12"/>
  <c r="T116" i="12"/>
  <c r="T117" i="12"/>
  <c r="T118" i="12"/>
  <c r="T119" i="12"/>
  <c r="T120" i="12"/>
  <c r="T121" i="12"/>
  <c r="T122" i="12"/>
  <c r="T123" i="12"/>
  <c r="T124" i="12"/>
  <c r="T125" i="12"/>
  <c r="T129" i="12"/>
  <c r="T130" i="12"/>
  <c r="T131" i="12"/>
  <c r="T134" i="12"/>
  <c r="T135" i="12"/>
  <c r="T136" i="12"/>
  <c r="T137" i="12"/>
  <c r="T138" i="12"/>
  <c r="T139" i="12"/>
  <c r="T140" i="12"/>
  <c r="T142" i="12"/>
  <c r="T143" i="12"/>
  <c r="T145" i="12"/>
  <c r="T151" i="12"/>
  <c r="T152" i="12"/>
  <c r="T153" i="12"/>
  <c r="T154" i="12"/>
  <c r="T155" i="12"/>
  <c r="T156" i="12"/>
  <c r="T159" i="12"/>
  <c r="T162" i="12"/>
  <c r="T165" i="12"/>
  <c r="T166" i="12"/>
  <c r="T167" i="12"/>
  <c r="T168" i="12"/>
  <c r="T169" i="12"/>
  <c r="T170" i="12"/>
  <c r="T171" i="12"/>
  <c r="T172" i="12"/>
  <c r="T173" i="12"/>
  <c r="T174" i="12"/>
  <c r="T175" i="12"/>
  <c r="T176" i="12"/>
  <c r="T177" i="12"/>
  <c r="T178" i="12"/>
  <c r="T179" i="12"/>
  <c r="T180" i="12"/>
  <c r="T181" i="12"/>
  <c r="T182" i="12"/>
  <c r="T183" i="12"/>
  <c r="T184" i="12"/>
  <c r="T185" i="12"/>
  <c r="T186" i="12"/>
  <c r="T187" i="12"/>
  <c r="T188" i="12"/>
  <c r="T189" i="12"/>
  <c r="T190" i="12"/>
  <c r="T192" i="12"/>
  <c r="T193" i="12"/>
  <c r="T201" i="12"/>
  <c r="T202" i="12"/>
  <c r="T203" i="12"/>
  <c r="T204" i="12"/>
  <c r="T205" i="12"/>
  <c r="T206" i="12"/>
  <c r="T207" i="12"/>
  <c r="T208" i="12"/>
  <c r="T209" i="12"/>
  <c r="T210" i="12"/>
  <c r="T211" i="12"/>
  <c r="T212" i="12"/>
  <c r="T214" i="12"/>
  <c r="T215" i="12"/>
  <c r="T218" i="12"/>
  <c r="T220" i="12"/>
  <c r="T227" i="12"/>
  <c r="T238" i="12"/>
  <c r="T239" i="12"/>
  <c r="T241" i="12"/>
  <c r="T242" i="12"/>
  <c r="T243" i="12"/>
  <c r="T244" i="12"/>
  <c r="T245" i="12"/>
  <c r="T246" i="12"/>
  <c r="T249" i="12"/>
  <c r="T250" i="12"/>
  <c r="T251" i="12"/>
  <c r="T252" i="12"/>
  <c r="T253" i="12"/>
  <c r="T254" i="12"/>
  <c r="T255" i="12"/>
  <c r="T256" i="12"/>
  <c r="T257" i="12"/>
  <c r="T258" i="12"/>
  <c r="T259" i="12"/>
  <c r="T260" i="12"/>
  <c r="T261" i="12"/>
  <c r="T262" i="12"/>
  <c r="T263" i="12"/>
  <c r="T264" i="12"/>
  <c r="T265" i="12"/>
  <c r="T266" i="12"/>
  <c r="T267" i="12"/>
  <c r="T268" i="12"/>
  <c r="T269" i="12"/>
  <c r="T270" i="12"/>
  <c r="T271" i="12"/>
  <c r="T272" i="12"/>
  <c r="T273" i="12"/>
  <c r="T274" i="12"/>
  <c r="T275" i="12"/>
  <c r="T276" i="12"/>
  <c r="T277" i="12"/>
  <c r="T278" i="12"/>
  <c r="T20" i="12"/>
  <c r="AE20" i="12" l="1"/>
  <c r="AE250" i="12"/>
</calcChain>
</file>

<file path=xl/comments1.xml><?xml version="1.0" encoding="utf-8"?>
<comments xmlns="http://schemas.openxmlformats.org/spreadsheetml/2006/main">
  <authors>
    <author>tc={F213793C-204C-BE45-9456-82808127C977}</author>
    <author>tc={1E6A8F0A-C296-A340-9B04-BE0DE67A5208}</author>
    <author>tc={FD301607-D27A-F843-8F9E-D06FEB53F0C7}</author>
    <author>YULIANA ANDREA BARRIENTOS VALENCIA</author>
    <author>tc={C24BBE0F-70BB-D343-8A7E-8F5AE327F89F}</author>
    <author>tc={2C4885CB-D4F4-2448-9B1F-1D620EB0BD5A}</author>
    <author>tc={AB70BD4F-16DF-974C-A306-20E3B4AF7C65}</author>
    <author>tc={5C7820A8-F801-5749-B16E-CC7597DA28B1}</author>
    <author>tc={6F3C5FB2-6541-BF40-84BC-62DBF50CB135}</author>
    <author>tc={519BD387-C66B-284C-83AC-C3BB00DBC391}</author>
    <author>tc={68C163ED-A6B7-491F-BD4D-4F9CD8279E52}</author>
    <author>tc={9B77F967-C798-4C63-A4D2-7A66A5918904}</author>
    <author>tc={29645F94-CD46-4DCD-B077-5A95A6EAE141}</author>
    <author>tc={BE744AF3-5B73-41AC-84B9-32FB5148E09B}</author>
    <author>tc={A38C06D8-A988-4CDB-9BDB-88E02957C933}</author>
    <author>tc={264360C1-4F30-4063-A7F5-617C77481801}</author>
    <author>tc={9E443282-3A21-46C1-9D33-1E8B8F13B13F}</author>
    <author>tc={CE2B51C8-778D-4DE9-941F-C20FF4215000}</author>
    <author>tc={F61958EB-D222-4F63-B14A-1CC47F0CB2F6}</author>
    <author>tc={8860DB6E-7BC5-4F33-A036-79AC0E7A1EC6}</author>
    <author>tc={487D8B0E-621F-DF48-8673-1861C54E818A}</author>
    <author>tc={E8B4D7B7-46A1-7B48-8F5C-C9E75293BA2A}</author>
    <author>tc={0E5D802A-961F-E647-908F-5CE04CC492A0}</author>
    <author>USUARI</author>
    <author>tc={EB9608B9-01BC-7948-8989-17A1E32D55A8}</author>
    <author>tc={32641849-4A00-A242-B9BB-40D23C90E214}</author>
    <author>tc={549A444E-8DB1-364B-899B-80DA3C8AD2A7}</author>
    <author>tc={1A09D617-00F6-4EEE-B13E-B3A5A53AE681}</author>
    <author>DAVID ARBOLEDA CARVAJAL</author>
    <author>tc={DAFDF2BD-B6AC-ED4D-A185-48A5AA39542A}</author>
    <author>tc={CA8CE11B-C6DE-E84E-80CF-39698E764500}</author>
    <author>tc={85892046-29B1-468A-B2B8-BDEB64C6EBA4}</author>
    <author>tc={D188EE51-4C12-46F1-872C-8C02BF90822F}</author>
    <author>tc={B376A052-6508-4AB4-BBDA-8973DA1F1EE7}</author>
    <author>tc={282861AE-922F-214D-BC63-50D2533B7184}</author>
    <author>tc={3C9B6021-0332-F94E-A054-48898532B0B7}</author>
    <author>tc={188042D7-99EF-1447-BE70-62CE6C116F35}</author>
    <author>tc={6A53990F-1DE4-D74C-9859-60B378F3F229}</author>
    <author>tc={E7265BE9-4772-4A4A-B2FC-1F3024F97DAF}</author>
    <author>tc={F917EE4D-2266-E749-B019-83DD55300692}</author>
    <author>tc={3E83322B-4A07-604C-B0EA-144268C93493}</author>
    <author>tc={A983C88A-0B0E-7040-87A8-D2FEFF33ED8A}</author>
    <author>tc={6BBD69F9-4396-6141-BB96-0587448A4524}</author>
    <author>tc={AA39A919-9800-7845-95F8-0315EBEC695C}</author>
    <author>tc={31F95F69-2CA0-F148-8D74-7E7865396ABE}</author>
    <author>tc={08DDD2D1-8301-9C49-B955-5279EE4748F9}</author>
    <author>tc={E5A6768A-9713-C34A-8C83-C8C0C4A0138E}</author>
    <author>tc={68216011-89EE-7548-AFE1-5111FB441AAE}</author>
    <author>tc={81B3A903-5741-B44F-AA55-55729867F457}</author>
    <author>tc={3B4A7EBB-3567-E34B-A240-FC57318C966C}</author>
    <author>tc={53DB14BD-8A43-4282-BAE9-262BF8F6BC7B}</author>
    <author>tc={819CF5B4-19BD-42A3-A486-65EF83B06175}</author>
    <author>tc={0BE42A7E-A988-684D-9B4E-B4362CA334E0}</author>
    <author>tc={9CE1A16B-199F-DA4A-9850-D9EBA0D9537F}</author>
    <author>tc={CA051831-7B26-7241-A337-E440BA40E21C}</author>
    <author>tc={180C9336-4035-0645-9E33-07C7E19A9D02}</author>
    <author>tc={67B7A1DE-2C9A-044E-9D29-325D1BA4FF95}</author>
    <author>tc={25CD346B-B895-A544-B179-A1C9243515EE}</author>
    <author>tc={5A6B1CD9-878A-F743-815A-06FFFE18A0EE}</author>
    <author>tc={2BC66CE4-A4F6-8E4A-B685-1CCEF7EB94AF}</author>
    <author>tc={AE0E7282-D668-2D47-B041-4C4C602F9114}</author>
    <author>tc={1315EFE6-E0C5-D340-B233-74078E01D718}</author>
    <author>tc={299B4CE4-D437-AF47-8107-FFD0B944C9F1}</author>
    <author>tc={4B29750E-3BB4-D24E-A69F-E4207B32B9AF}</author>
    <author>tc={1DBD0447-A6F6-024E-9A54-859A194284CC}</author>
    <author>tc={CFD124C1-BB33-3C4C-A7BB-055475BC4201}</author>
    <author>Yuliana Barrientos</author>
    <author>tc={8B0EBD58-8782-294F-A378-6614A7465DCA}</author>
    <author>tc={7F2B79EB-D042-1E47-AE37-E3004D740121}</author>
    <author>tc={EFFB7F1E-943E-4456-BE3C-61D217FBC083}</author>
    <author>tc={74A81FD0-149D-42C5-9A30-41FF18562E66}</author>
    <author>tc={FF724DE3-AB70-8A42-AEB7-11198DBBEADD}</author>
    <author>tc={CFD124C1-BB33-3C4D-A7BB-055475BC4201}</author>
    <author>tc={2121C915-2983-AD40-A946-C101CC06ABDF}</author>
    <author>tc={CFD124C1-BB33-3C4E-A7BB-055475BC4201}</author>
    <author>tc={FF9D00FC-F0AA-EF49-B760-E996182DBC92}</author>
    <author>tc={26D23E59-2103-644F-9383-72D523214CA0}</author>
    <author>tc={B04BE4FA-198F-4CD8-902B-7B25958D9A22}</author>
    <author>tc={EFB98E17-F574-7747-BFD0-2080E5985C22}</author>
    <author>tc={E696D355-905D-D440-9B6B-1C746D90DBFC}</author>
    <author>tc={B6A5DB73-D3A8-4D4D-8EB1-454BCA48BABA}</author>
    <author>tc={6F9E4481-863E-455E-8FF7-D4BBE7128B22}</author>
    <author>tc={4DAEF261-81F5-9747-8AF3-B11196D4B022}</author>
    <author>tc={CF5CB252-6C29-1040-8D0D-BAA869A5E32B}</author>
    <author>tc={D04ACD15-5379-A647-B36A-D6058382EFD5}</author>
    <author>tc={47F99789-1AA0-A24F-8DAF-C42E232E10AC}</author>
    <author>tc={BB78AF4B-2A03-CC4C-A208-FB92752C7325}</author>
    <author>tc={D241441B-682D-854E-A794-C52B15510214}</author>
    <author>tc={AE623C9D-F0AC-024D-A438-1735EF388FE0}</author>
    <author>tc={BFEE23D7-7E29-7440-9D52-8DB5EA2765E1}</author>
    <author>tc={7ABE96F1-DBE8-4948-AE46-64CA0E724785}</author>
    <author>tc={D195D964-DAB9-754A-B381-570AAE7D4104}</author>
    <author>tc={17C27E3D-7A9D-4746-A691-59A85D1281D2}</author>
    <author>tc={8EECB0F6-957C-9444-BC5C-110C3EEFD896}</author>
    <author>tc={23453B5F-0664-BD46-8717-3F7BB9A42ECA}</author>
    <author>tc={56E8C4DF-8D0D-4CC3-9F2A-4660A8F243EA}</author>
    <author>tc={F9CA23D1-4FC7-44E5-AB53-C36346F156A2}</author>
    <author>tc={2F529373-DC0C-436C-A01D-6CB29A83727F}</author>
    <author>tc={FE3BB315-9ED3-4E38-A616-46335D02AC6E}</author>
    <author>tc={6CF111AC-B5C8-415F-B9E1-7AB4FBB0C07C}</author>
    <author>tc={35EBE6A5-7D3D-4959-803A-DD53DFB2D9C7}</author>
    <author>tc={FCAA5606-5045-4A78-9CBD-2F4ACD36BD1D}</author>
    <author>tc={BE20E202-3182-438F-822F-4DBD4EA49BAE}</author>
    <author>tc={8D100116-5D00-4A7F-AD15-02013FFBD672}</author>
    <author>tc={8FA2580F-BDC8-4D7E-B846-2AED1174AC2C}</author>
    <author>tc={0C5723C7-2309-43E0-AFB4-94A27A34423F}</author>
    <author>tc={8EF62C93-0100-4EAD-B5C4-B198B03399E4}</author>
    <author>tc={9C160DD3-A733-4E61-83E3-830655358E4B}</author>
    <author>tc={8346EC99-7A9B-411E-A671-7C9850806D77}</author>
    <author>tc={606BC3E9-9875-44FA-A899-58D0EF3D885D}</author>
    <author>tc={B08C64D1-7548-4E8D-A6FB-7C504028E9FB}</author>
    <author>tc={153ADF6D-631A-4778-B94B-797D90C4D0B7}</author>
    <author>tc={250F900B-CF29-4419-8E00-737F56AC00FF}</author>
    <author>tc={16418AAC-1AF1-A247-BE85-FB29D2597918}</author>
    <author>tc={FCE60817-03C6-EB43-BD9E-0C8201006C78}</author>
    <author>tc={224A63CA-EE74-9847-8E11-BB8526976AB8}</author>
    <author>tc={52385E47-3E7D-430A-9F7C-41D4FF84E15F}</author>
    <author>tc={E05A2822-A3B6-401C-8E93-C39C9E0D3B76}</author>
    <author>tc={D7B0AD77-5C27-D245-9833-E716807C799E}</author>
    <author>tc={5AB40B0D-33DD-904A-B737-3C3605681C36}</author>
    <author>tc={726643A9-37BD-CA49-86A7-F20B039A23EA}</author>
    <author>tc={F8615987-DAD6-1443-89C3-D973FAD8C438}</author>
    <author>tc={9C56C8D3-6C19-BC43-A464-47835E360289}</author>
    <author>tc={34FBBEA4-215E-EA43-A856-A1078FF46FD9}</author>
    <author>tc={E01A2F76-420E-B84D-A970-CAEDF109DE53}</author>
    <author>tc={8568B4B8-0ECD-F741-9901-C0AD9FB1859E}</author>
    <author>tc={1A808344-12FE-DF4F-BB1A-54F4BC7317BE}</author>
    <author>tc={876E5C42-A78D-2B4A-AE16-813B104CAD61}</author>
    <author>tc={DBC2F671-D6BB-6A4A-9436-3044BB422FFC}</author>
    <author>tc={0266E523-F1A0-7D42-93DF-859AF25AEF83}</author>
    <author>tc={8793A556-7E47-E44C-99CA-69294A69A9D2}</author>
    <author>tc={91D65DBA-9480-B14D-A6A2-AF11A1123261}</author>
    <author>tc={E5AEC90E-5444-0247-BF27-233DC723FB2C}</author>
    <author>tc={6322E352-4654-574E-8516-10107C082382}</author>
    <author>tc={F94C3D60-491E-4A41-9CF6-AD6EE6759424}</author>
    <author>tc={F713CF28-BB49-EC4C-A1A3-0F3B9105593C}</author>
    <author>tc={496D0AB7-439B-574F-8F46-C7842EC46722}</author>
    <author>tc={21898BD0-E929-E841-A2BE-9C457B55DFCC}</author>
    <author>tc={F3BD798B-1EB8-4BCD-960D-AA38EE348DE1}</author>
    <author>tc={A07DA1FC-0EB3-4AFB-B96F-A7B6380FA200}</author>
    <author>tc={0A043598-32FB-C246-AC01-B2E5949E0B85}</author>
    <author>tc={01D5CBB9-5E70-E040-8EE0-A388D8395C63}</author>
    <author>tc={F40B42CD-E026-9F49-A0E3-D6BC83246052}</author>
    <author>tc={46B6637B-5C6E-544F-9820-A64BE8813242}</author>
    <author>tc={7454C4D1-9195-7546-A904-0B5175EBF6B3}</author>
    <author>tc={93BC0E54-B77C-1E45-98AD-4745829B6585}</author>
    <author>tc={A77DE56F-9A1D-4981-B542-0510B83C03FC}</author>
    <author>tc={02A6F631-021D-45F5-95A8-448031ADFC14}</author>
    <author>tc={7C6A79F3-3ADB-444D-8423-B9D8E4163D14}</author>
    <author>tc={790EAFFD-FC0A-E048-B743-E2BE2982A704}</author>
    <author>tc={EF3854C5-4975-FC42-BCF8-38553395E58A}</author>
    <author>tc={11ADC236-0FD7-0F45-ACE3-90657CEA8EC9}</author>
    <author>tc={92688277-53F3-AF4D-B106-3103220EB0EE}</author>
    <author>tc={D1D62651-08FB-024A-82E6-25953CDB6BCD}</author>
    <author>tc={F53E41B1-FBC7-8B48-832D-9BBFD380DB75}</author>
    <author>tc={2FFBD93D-09A4-7340-B3DE-181500945C7D}</author>
    <author>tc={069773ED-9A40-7242-A42E-1DBDD205B9C6}</author>
    <author>tc={8E382154-3B51-8841-8DA1-2BD901A7E408}</author>
    <author>tc={45C7FBDA-1081-454F-A05E-9F75E0F04DE2}</author>
    <author>tc={8E69A7D9-F4C9-704A-97B1-8339A28D4940}</author>
    <author>tc={317712E8-2D53-47E1-B110-7079FD9877D6}</author>
    <author>tc={ACDF7D96-4CB4-428A-B6D2-B90E619AD0EE}</author>
    <author>tc={70A83EA5-3514-784F-9631-B1048678145C}</author>
    <author>tc={48911B79-D6A1-F147-AC44-4A9791D3591A}</author>
    <author>tc={79E0354A-3302-E447-9723-7518FD116953}</author>
    <author>tc={C0CA18A1-969A-4B9B-9E8A-73798300B53D}</author>
    <author>tc={792A7BBC-68C4-451D-A33F-12CF42F4112F}</author>
    <author>tc={1790F8FC-B538-4B64-88EF-D0DD54563CF7}</author>
    <author>tc={0A03E128-A8C8-4919-8AA9-D59BB0DA442A}</author>
    <author>tc={D824592E-3904-4E19-A634-9B5079596ED5}</author>
    <author>tc={158E5CD8-F792-492C-A5B8-C7FD953CD173}</author>
    <author>tc={176D2655-FAEA-154B-B395-6DF8F386E77B}</author>
    <author>tc={AE350994-0E7B-4C4E-87BB-062B12F61A96}</author>
    <author>tc={211F73BB-7B4A-DF43-9135-F62FB280874C}</author>
    <author>tc={1DFC2104-3EAF-46AD-8EC1-D7507AC5C9E9}</author>
    <author>tc={AAFAC051-A64B-4858-B4F6-179219F31BA4}</author>
    <author>tc={C66BE97A-DCB5-49EA-9904-25183023C263}</author>
    <author>tc={12BEB0C1-6A83-48E6-952C-D04655118426}</author>
    <author>tc={899DBFD9-FD9C-4DE3-9989-50473CBA4BDF}</author>
    <author>tc={E1F25E32-4768-4575-A679-8FEB24F5225D}</author>
    <author>tc={6D0A2C16-8E3D-4C72-B509-154C4B38F51F}</author>
    <author>tc={0EEA9443-4A25-40A5-8386-0B89CA43B193}</author>
    <author>tc={D3F6637E-9F0D-49E7-BC50-6D3A276456C5}</author>
    <author>tc={9215EA33-2E0E-44EA-A756-10314A80272D}</author>
    <author>tc={C387170F-6B7D-7F47-83FB-4BF54F2D4D37}</author>
    <author>tc={D9275143-A020-3F4D-A1AF-1A8E4375FB43}</author>
    <author>tc={A33A6A11-E96F-DE47-A1E3-9BF5998B383F}</author>
    <author>tc={F4329EC8-3AE6-9740-A3ED-C310BA2C68AF}</author>
    <author>tc={F62DFFBF-7E88-0548-AF89-303A9761FEC0}</author>
    <author>tc={B1F4E8EE-CB54-FB42-97C9-D7AB36A16714}</author>
    <author>tc={9EDB1E08-0961-5149-AFEB-746D3E9C1981}</author>
    <author>tc={B1F0F8E4-E050-BD4C-A65E-035743F39777}</author>
    <author>tc={E6E4103B-A3C6-E341-A14B-47BB701C6628}</author>
    <author>tc={2D1D0068-5D6F-794D-BBB4-8648BA981428}</author>
    <author>tc={F2F30A7C-BB8E-3847-AD27-DA31D23E72A6}</author>
    <author>tc={0FDDA19A-9FFF-BC44-8C49-54210CA43CE6}</author>
    <author>tc={A4F54C67-C793-E04E-A96F-1A504621AD76}</author>
    <author>tc={2EFC77BB-2249-7340-AB59-AC17B025DF64}</author>
    <author>tc={E8FDE8B9-F008-6A4E-B414-9C859BA3AB91}</author>
    <author>tc={455878C1-6984-0C43-A687-EEDC5EDD69B8}</author>
    <author>tc={F3F637E2-C77C-4A45-9845-8E6AAAEB39B3}</author>
    <author>tc={5A29C135-E6A8-B24C-9A2B-1DDAFB1F7C26}</author>
    <author>tc={76880AA2-A74D-ED44-B7DB-520852D538DC}</author>
    <author>tc={2319FEF2-F168-EA4F-80F3-37D9019A163D}</author>
    <author>tc={27AE50CC-A097-5941-934D-4DB8357E771F}</author>
    <author>tc={8463BFB1-CEDB-6D4F-B979-6194BD925F24}</author>
    <author>tc={78A6A028-C685-7449-8799-52DAD287C172}</author>
    <author>tc={BB46B88C-A15E-264D-9A61-549AD714FCC2}</author>
    <author>tc={EF86263F-3C22-EC40-838B-85E5BF229D07}</author>
    <author>tc={5770CC89-D360-E249-97E6-23481886B27A}</author>
    <author>tc={0292DB28-0862-DA42-9EDE-E7D12DE17E68}</author>
    <author>tc={A4EE0DEC-6901-D34A-85C6-FA5511E19B56}</author>
    <author>tc={7A54F70C-59E1-4645-BCA9-A5BC56DF975A}</author>
    <author>tc={14CC0D58-FB1E-DA4A-B777-67013E86089F}</author>
    <author>tc={24D389BB-2083-EA46-AC4A-7536841562F4}</author>
    <author>tc={F532FFEE-EC1B-7C4F-8070-22A6CB026FB0}</author>
    <author>tc={F1CA6AB3-4F11-0B43-800A-0BE07B569DA2}</author>
    <author>tc={C024238B-DA8C-C547-B942-879F32F523F9}</author>
    <author>tc={CD913BC4-8952-C249-B719-2D0D6AE7E78D}</author>
    <author>tc={502588DF-FBAE-8F46-8387-8E211CE37DE0}</author>
    <author>tc={43ED3B81-0D9C-5F44-AE29-99B21CEFFF7D}</author>
    <author>tc={C7D75695-628A-F94A-8EA1-615C0CF8AD97}</author>
    <author>tc={2E4115F5-D494-834A-B1C9-0593CA6B7DB5}</author>
    <author>tc={C5309A0B-55D6-464B-96BA-2CCF9E1A49AE}</author>
    <author>tc={936AF904-EC38-B54A-BE24-2728323D811C}</author>
    <author>tc={72EAFF13-FED1-F14A-B9B4-39A9E0035C4E}</author>
    <author>tc={1156B4BF-9C72-9541-AFF7-779FA4984200}</author>
    <author>tc={2F2B0E1E-D884-9F41-A2A0-86809C24A3FB}</author>
    <author>tc={FC2F263C-D497-3E4E-AC1C-B061C3A4E770}</author>
    <author>tc={60A3A3AF-D32B-5F41-9EE2-8573A999F376}</author>
    <author>tc={BF7EC49E-7FE7-B04A-8E10-0D746A568138}</author>
    <author>tc={C9B5F635-04E4-4B4B-99B0-99C51B301E87}</author>
    <author>tc={207554D5-23DD-284C-990E-C581C6BC83C3}</author>
    <author>tc={D2E20043-712D-694A-A8D0-5AA9A5810174}</author>
    <author>tc={500B47F4-1F71-AF4E-81B0-F8E9B5ADC1DC}</author>
    <author>tc={382ABAF5-0EFC-4373-AF3A-96E307F3869F}</author>
    <author>tc={41F1D767-C981-48E9-8CD5-DBD6E39068F3}</author>
    <author>tc={10FFA7CE-505D-0045-B3B4-47F81B5AD25E}</author>
    <author>tc={93DE4EF2-CEE4-4415-AEDB-D7612CC2496A}</author>
    <author>tc={0A0F20D2-CCC1-4172-99E2-456A7498A016}</author>
    <author>tc={10FFA7CE-505D-0046-B3B4-47F81B5AD25E}</author>
    <author>tc={6BF467C0-9315-4B49-9AF9-256F89C86AA6}</author>
    <author>tc={FC5B5296-84B1-874E-BE32-24B06EC1E633}</author>
    <author>tc={10FFA7CE-505D-0047-B3B4-47F81B5AD25E}</author>
    <author>tc={D19CD1C3-D30B-6045-8AEB-07B6DE4A5782}</author>
    <author>tc={D274DD28-CE8C-FF46-A81E-AAA8FBD93BBA}</author>
    <author>tc={73EC730B-49EB-E940-84A0-42D883286D1E}</author>
    <author>tc={9223D616-B326-C648-A41C-AB3957AF4063}</author>
    <author>tc={CECDDC12-E23D-D648-9DE9-682F22A9874D}</author>
    <author>tc={8A896F5F-56FC-424E-968E-D069BEEF39F6}</author>
    <author>tc={7EB17308-A608-441A-BBDE-8F0BCDEC131E}</author>
    <author>tc={D7C8D5E4-6FD7-480D-AD74-6319F6324F18}</author>
    <author>tc={9277E908-E4C7-D242-827F-B18D1B80A20E}</author>
    <author>tc={6D3D5CD7-D014-9E4A-8DD9-149C8AAA1D1E}</author>
    <author>tc={A3EAE106-47DB-1847-A8C2-4E8F72C88164}</author>
    <author>tc={4AF3702A-9905-F342-9B3E-64154DEE1204}</author>
    <author>tc={533264AD-3FBF-8C49-A51A-0607DC8B02F2}</author>
    <author>tc={28A8B6AE-E838-364A-9489-2DCFA069D791}</author>
    <author>tc={92A11D59-FEFE-5146-B02D-5055394B74B9}</author>
    <author>tc={40B4E049-ECAE-5F46-9044-F28CC5D42AAF}</author>
    <author>tc={E8A1AAEE-1BE7-044D-8AF8-DA7B6E2AB802}</author>
    <author>tc={973952B6-6F48-2940-9B85-CB1563EFFC4E}</author>
    <author>tc={0EBA195C-E86D-044C-993C-C411407FCE70}</author>
    <author>tc={F4B172C3-7CB3-C347-8CB3-5DDE490F3487}</author>
    <author>tc={7BF1E9DA-2654-E749-8E1D-10BFA11B7014}</author>
    <author>tc={E858B847-B73D-094B-A20A-D8152A395FB4}</author>
    <author>tc={91C8FE89-CEB6-4402-B10C-7DA40F4CEBF7}</author>
    <author>tc={E4450204-8C47-9943-B367-93B9E0DE0F97}</author>
    <author>tc={CC5937C3-FB1E-4347-A38E-EE5484BA4FF4}</author>
    <author>tc={DDDB2392-47E7-394B-AD6F-261BD3E1E6D7}</author>
    <author>LILIANA PATRICIA MEJIA VELEZ</author>
    <author>tc={0B52C7E3-3490-6B4E-AD30-6BA6B52909CD}</author>
    <author>tc={EC296E30-3B8A-2E48-BABA-48E9EA0D4275}</author>
    <author>tc={2B7FDE99-FE51-1640-BD16-AA99B92A09B6}</author>
    <author>tc={1FE5904B-58B7-4D62-9C0D-268DFC14DCA4}</author>
    <author>tc={B2636DEA-53B0-C348-B694-66FB11FDB262}</author>
    <author>tc={5CBD05B3-99A3-3346-BAAD-883EA8B2240C}</author>
    <author>tc={929E3CA4-8460-8846-AB9E-6BF9DD998867}</author>
    <author>tc={775D3A75-0A91-440C-AAEC-73A08AAFA578}</author>
    <author>tc={2452C60C-1981-47AB-A993-7B85037BF150}</author>
    <author>tc={39390A41-9420-4CA5-A24E-9AC837D51B89}</author>
    <author>tc={D033C1DC-8BEC-472F-85C1-D78A7EEBFBE3}</author>
    <author>tc={4252B3BE-FB9F-4BA2-944B-C87B209CA0A8}</author>
    <author>tc={28F34EC5-F189-48ED-A6C1-89121125DE3C}</author>
    <author>tc={C3241FE0-FA42-4C00-B4CB-1DA727378CD5}</author>
    <author>tc={0CAC4503-F44C-4FEA-898E-96E66BE8A05F}</author>
    <author>tc={98BE1889-7995-4EE3-BE5F-D60EE056BDAA}</author>
    <author>tc={711282EC-F3D8-4A11-BB56-3F9405935872}</author>
    <author>tc={97081B94-1BB4-9646-BBA7-0D7A1FDC56D1}</author>
    <author>tc={B334DEF4-B238-164D-9865-093804D910ED}</author>
    <author>tc={87DEB433-F8B0-3144-A314-F57CE8CF57B3}</author>
    <author>tc={29F75ACF-9BEE-184B-AA52-8B8DFCE791A1}</author>
    <author>tc={89FA7F11-7668-EE43-87B8-D32B79C7D480}</author>
    <author>tc={7183C67C-3110-8642-8F0D-70F359BC41A0}</author>
    <author>tc={F8F7AEB4-C66C-CD4C-B72E-D49B8F990D1E}</author>
    <author>tc={88A2B3CE-8945-4F4D-9E29-FA7EBFD0912F}</author>
    <author>tc={F36EBB17-A5B3-B744-A91B-C2065E25F08B}</author>
    <author>tc={3472617B-70CA-0F4E-9DB8-F0317F39435C}</author>
    <author>tc={CEB2A688-8058-AF41-8798-25254B1A7A43}</author>
    <author>tc={C30ABFAB-4B62-D249-934B-4D9DC2824249}</author>
    <author>tc={0DF6C5BD-C578-B246-81A9-42A192A51ACF}</author>
    <author>tc={0E35028C-66E6-FB49-BBEB-3E242C8C20A0}</author>
    <author>tc={93F1AC5F-F681-674F-BD57-A75BFA1FAA00}</author>
    <author>tc={D3096714-785F-6F49-AEF4-EF299F7049E1}</author>
    <author>tc={052F9754-C553-9E41-A62C-8DE3BADAFE48}</author>
    <author>tc={CFE84862-9380-8A49-A75C-F32832D8E62D}</author>
    <author>tc={8C69DA0C-5BBF-48E8-8D16-348B3E4CDB05}</author>
    <author>tc={F031089D-13B4-4A92-9036-2C6892FCE592}</author>
    <author>tc={40AAB6A1-D8B5-400F-8715-116D0F1A67B0}</author>
    <author>tc={01070E89-1739-4CC3-8247-7225DF07C3EC}</author>
    <author>tc={E01BA680-938A-4B2B-87CD-C8837E39DF3D}</author>
    <author>tc={E6DF5D36-43A3-4613-A1E0-5AC17D8AA5BA}</author>
    <author>tc={1FE2CAB8-1B7A-2845-A82D-49C392B46C76}</author>
    <author>tc={C156B05E-6D54-B24B-A2AA-FA8C9C939E0B}</author>
    <author>tc={3874B733-BBB8-5744-971F-A7CB2E23B6D5}</author>
    <author>tc={9BB54A29-FD9B-4272-9A3A-0EB5F7EB1580}</author>
    <author>tc={82AC8120-F356-43A9-860E-D32F50F35528}</author>
    <author>tc={F800BCDC-A935-478C-AEA7-0A831766DB49}</author>
    <author>tc={72AE208D-4ACA-4C70-AE79-70C33B3FA5EA}</author>
    <author>tc={EAA584E5-9D85-4FBB-94F9-527AE8F425F4}</author>
    <author>tc={296320F6-1F0B-48AD-B9F0-698DEEB30390}</author>
    <author>tc={28E201D4-BBB4-2646-8219-5C1795C568EE}</author>
    <author>tc={270560D5-7B6A-BA49-B9EA-4183BD89177E}</author>
    <author>tc={51897CC5-3D33-0746-A6B9-35B151C7F219}</author>
    <author>tc={994E7772-372E-A641-AB28-7DE8B7732E5E}</author>
    <author>tc={4BF20943-4578-5245-90B2-C74ECAFEC0A1}</author>
    <author>tc={370B83B3-9365-1C44-8514-78A4746FB282}</author>
    <author>tc={E1BFA8AF-38D6-497B-8003-21879A58374D}</author>
    <author>tc={A1DF1B4A-451C-457D-AA36-CEE19352E659}</author>
    <author>tc={B7B9A7A2-B8CB-4DB4-8331-1B5959DD4384}</author>
    <author>tc={A1AB3E8F-EF53-6645-AE41-D520DC1ACFD8}</author>
    <author>tc={C3B624FE-C9CC-C94A-A04D-A4D5A9C043A7}</author>
    <author>tc={E5CADEAB-C0B2-8D48-B537-9B29618706F9}</author>
    <author>tc={879D3375-B183-0B45-B606-53D246418DE7}</author>
    <author>tc={25A899D7-BCB1-6F4B-BEE4-CC78CF61185F}</author>
    <author>tc={F1994A15-8CEB-3346-B9E5-309742C474EB}</author>
    <author>tc={6973BCAA-1D40-F749-87C4-EA44171ADB7E}</author>
    <author>tc={960A7DA1-A384-8749-B89F-D2890D9CEE37}</author>
    <author>tc={56B82290-844C-9D4D-8C5F-D2A4C7A70BF5}</author>
    <author>tc={2C1333DE-5308-804A-9E40-E14BF2D3EAC7}</author>
    <author>tc={23E2E676-6793-0940-BDFD-02614BF4F335}</author>
    <author>tc={1219F2E5-833C-C944-AF5B-72BA7DAAFD14}</author>
    <author>tc={D956CE13-9507-164F-B93F-C32937EFF29A}</author>
    <author>tc={EC42DACC-1699-5B45-93AE-682E8386E3A3}</author>
    <author>tc={5ED7079C-7FAC-BB4B-9C50-1B88DD402D81}</author>
    <author>tc={17AB884A-ADA8-AD45-A323-563EFCA68336}</author>
    <author>tc={478ED6FE-77C8-744F-9583-D14D69DC2C36}</author>
    <author>tc={BDA14A94-43CB-974D-8738-DBF14B2FD897}</author>
    <author>tc={B8E62D3A-8719-9248-B890-61A3653565F1}</author>
    <author>tc={9549C330-DDDC-6242-A915-27E90E7E4DA4}</author>
    <author>tc={5D7CCD3B-86F2-1443-B50C-AA0BB3635905}</author>
    <author>tc={0998442F-CF1C-B94D-8269-9152F7E043BB}</author>
    <author>tc={8D682386-F94A-E94E-BE70-EA0424C2EDAF}</author>
    <author>tc={C210DFAD-C2DE-8E45-BB26-EB761790A576}</author>
    <author>tc={096AFE28-A9A3-7945-902B-3DE45BC74A3F}</author>
    <author>tc={E1E03C66-D9CF-684F-93D7-7EC18B2393D3}</author>
    <author>tc={7FB516B4-31BD-9B44-8840-0010B3E14ED9}</author>
    <author>tc={B600631A-85B5-B742-AA7F-48AE05A050C8}</author>
    <author>tc={553218C9-0AED-6E4B-8E95-8C59D43FA92A}</author>
    <author>tc={7248B30D-7B0D-BD4A-B2DD-D2DE614E754C}</author>
    <author>tc={E5FE9D23-CF07-1B4C-AD8D-C32639274B29}</author>
    <author>tc={B46D0622-ADEF-F043-8C38-D4274FED09D8}</author>
    <author>tc={4CA18F40-11E4-E742-BCA1-81E62BFD7D49}</author>
    <author>tc={9A5F7A04-D404-544C-BF97-B768A0988487}</author>
    <author>tc={E5D5ACA2-C34A-9040-8AB3-1494C6386B57}</author>
    <author>tc={7248B30D-7B0D-BD4B-B2DD-D2DE614E754C}</author>
    <author>tc={F3EF4433-61C2-1A44-884E-68EDB4226B14}</author>
    <author>tc={7693CA15-4C82-2D4B-BE18-1494082ACD7C}</author>
    <author>tc={6B22ABEB-44CE-CE42-A489-A60A758FDE11}</author>
    <author>tc={8E52697C-2B7E-0648-9037-BFD70F301663}</author>
    <author>tc={07315D17-4C42-2743-A7A2-96D312EFF4B3}</author>
    <author>tc={9791ADFC-17C9-7943-BD68-FA2C8A835F08}</author>
    <author>tc={3BFEED70-2D95-AF4A-B2DA-76E9B4EA4800}</author>
    <author>tc={06FEEBAB-622E-CF44-83E1-F4A42770CFDE}</author>
    <author>tc={1C9ED0D9-2379-9440-B779-D2F579DEBD3B}</author>
    <author>tc={F3625B1B-2C13-E040-8328-54EE14AF271A}</author>
    <author>tc={7ED5F9A1-6320-2341-BCBD-DCB6366DE45C}</author>
    <author>tc={B1D2BFE4-1A06-D54D-BD9D-5025104FFAD1}</author>
    <author>tc={7F62B403-3882-2845-B0C4-A391E801ADC3}</author>
    <author>tc={C8A506F2-988B-024D-80C3-EDB39EE43E4B}</author>
    <author>tc={C93D8EBB-200C-D846-BA9A-6370E041A788}</author>
    <author>tc={C63D7AC6-7051-9644-9A4B-5A1CE4383996}</author>
    <author>tc={A12FCAE3-951E-9A49-9409-5EA71115CB0F}</author>
    <author>tc={E9D26252-30D7-0944-87B2-CF1F4AAD4E8C}</author>
    <author>tc={F52F9334-4DFE-7E4F-B5B3-429ECD8DBE9F}</author>
    <author>tc={8E687D7C-4771-3A4C-B672-99A34AAC587A}</author>
    <author>tc={74B1D448-DE0A-D247-8F14-C554970FAE2A}</author>
    <author>tc={873A5441-05C6-0345-8A58-CCFF74509B8C}</author>
    <author>tc={AA710E1B-3FCD-7C4D-911B-018FA274C35C}</author>
    <author>tc={5F24372B-1B4B-B24A-8659-E152A809831A}</author>
    <author>tc={8D659917-9ADD-A640-AB35-CA3D53FCE204}</author>
    <author>tc={1E6A3E7B-4EAF-5743-898E-24E3616E7C36}</author>
    <author>tc={5D538A78-5A3D-0048-9D56-0269164A59F1}</author>
    <author>tc={D4D853B8-1D8F-C449-A43B-014248553632}</author>
    <author>tc={CEC95085-D1AB-DA4A-9AF2-06B0CB514ED2}</author>
    <author>tc={19A2824E-0043-8A48-821B-F067BA698712}</author>
    <author>tc={766F8CB5-B15E-3446-9234-3FF5308CAED9}</author>
    <author>tc={68CAB49D-2689-204B-BC65-B290D9965869}</author>
    <author>tc={93157AD0-DC79-534F-9562-1841F5CE11EB}</author>
    <author>tc={F3261F6D-C22C-F743-B309-BEF013B4BB9C}</author>
    <author>tc={99498D29-54FA-634C-93ED-0A0E734F934C}</author>
    <author>tc={8DA67AA1-CEA7-CA43-BA4F-BA5CE9EF86AC}</author>
    <author>tc={12774139-79DC-6247-B11A-DB017D568226}</author>
    <author>tc={ECF47C37-430D-CE46-B2DD-48CF946DBBE2}</author>
    <author>tc={2EA5820D-BD2D-7E45-B916-5EE5BE0DA4DA}</author>
    <author>tc={A967FDCA-2BD7-A241-9759-A5619EBBFD36}</author>
    <author>tc={F4E1DD29-339E-C343-851F-36369AD2EEAA}</author>
    <author>tc={E4602D7A-BC4C-7C48-949F-5F7657F2DD01}</author>
    <author>tc={B2C13F5A-F1D7-45BC-BA84-87B18BAAA756}</author>
    <author>tc={66E20219-2ECA-4E64-A5BF-C421EAA612D1}</author>
    <author>tc={559B7CA5-77CE-3B4F-B9BF-422209EFAA3E}</author>
    <author>tc={9F875735-FF93-4843-BDCA-9BC9422DDF67}</author>
    <author>tc={5A953362-BE9F-2E45-A46C-49A36FDC4205}</author>
    <author>tc={EB4B5C0C-914F-FC46-9707-C1382E0284A6}</author>
    <author>tc={3C0871C4-EA54-EA41-82B2-A1F951348857}</author>
    <author>tc={D92D7F56-0E4D-0944-AB50-A466E0B066B4}</author>
    <author>tc={9E8CE6B4-F1AC-4969-8E4A-CE708B3F38E4}</author>
    <author>tc={37F68FDA-4B59-4CBA-9DE7-84CE17384E77}</author>
    <author>tc={E005910D-B6D0-3647-8298-EBA6D9942A95}</author>
    <author>tc={5E692B17-7E6E-7642-93F6-8D052B04ED04}</author>
    <author>tc={6CC25A62-B0B7-AB42-A41F-57DBCDD49AC0}</author>
    <author>tc={0C3564E9-609C-4563-9E8A-CEA514EBDB31}</author>
    <author>tc={8DE86345-7B3C-46C6-984D-F8D4F8AE4C3B}</author>
    <author>tc={9F719182-871B-4544-8304-3EAF8A2DDA56}</author>
    <author>tc={DE03C0B3-28D0-DD47-83F8-792B6DC96080}</author>
    <author>tc={A084262D-4FA3-C54D-832F-32CF31EF521D}</author>
    <author>tc={10E54596-A281-6F4B-A2ED-7BC0EA14E4AF}</author>
    <author>tc={E52E0522-27F3-C84B-B6CC-88C6C8F59020}</author>
    <author>tc={C16403B1-0CC9-F44E-B6B0-BBA6FDD88A86}</author>
    <author>tc={30C3ACA9-CC1A-1A48-A4E0-4089601F1C86}</author>
    <author>tc={43C0FC71-E840-4994-A9AA-4FD31DE17F55}</author>
    <author>tc={3E88430E-2ED5-4D3E-BC26-5C217B6716A6}</author>
    <author>tc={3ECE55F1-E790-460A-BAB1-A555BAA5C970}</author>
    <author>tc={1B820D45-19BD-49A7-AFF3-7B6F8970D394}</author>
    <author>tc={996FA5C7-D023-4539-A038-F3186E8424EC}</author>
    <author>tc={2441F47E-C44F-7541-964C-ED6DF2020B95}</author>
    <author>tc={6723ACCF-D25F-B044-8A46-B269672E5923}</author>
    <author>tc={AA449AE0-1CCC-614D-B7D2-850BDBD54C4E}</author>
    <author>tc={2B04A20A-1FC2-6C4C-BC94-1B86106C8800}</author>
    <author>tc={1843ECBE-7661-1F4C-AB49-6FA70879AEA2}</author>
    <author>tc={EC966E75-337E-8B4C-B82B-4A109C46050D}</author>
    <author>tc={52D29569-200B-CA47-A894-7393FA4CB562}</author>
    <author>tc={6540BFB7-C406-2548-B2AD-1D012BE73A38}</author>
    <author>tc={9CF21F69-5BFF-6B4D-AC40-41EBAB5E2FE9}</author>
    <author>tc={08842E1A-F2B5-2949-AD93-D316517B4734}</author>
    <author>tc={E4D2CA15-7385-7940-98A9-E2834C7CA2CB}</author>
    <author>tc={5A307BF9-99D9-E84E-93BA-F514BDC0A028}</author>
    <author>tc={01A31594-B40B-984B-AEAE-3ABE635233AF}</author>
    <author>tc={9D5E57D1-D3C7-5440-9688-4E300462C4D6}</author>
    <author>tc={707F36DC-7ECA-CE4A-A1AC-27BC2427B128}</author>
    <author>tc={1007DB76-15DD-1F48-B989-5D1AE8AD7228}</author>
    <author>tc={D386CDE6-6F82-E646-A5D3-E804BC6E75D9}</author>
    <author>tc={F6B917E8-082A-5041-B057-39B56050D5ED}</author>
    <author>tc={562489BF-B7A1-D24A-8A0C-815F722C0060}</author>
    <author>tc={C9667023-DDDC-154A-B95A-CF74C82D79FB}</author>
    <author>tc={3CBD98F2-E0DB-E44A-87A1-B5D932A45409}</author>
    <author>tc={1D0A8C91-891D-8543-8276-759D5D7563FA}</author>
    <author>tc={9E17375E-55A5-9544-A03E-BC8368B3F391}</author>
    <author>tc={AA9B4037-2E8E-7046-968A-F9D0A18017B6}</author>
    <author>tc={63E44C02-79A6-C04A-A0F0-A8CE28434AF3}</author>
    <author>tc={35D7BECF-3F73-7A40-B58A-F42C2D69A95C}</author>
    <author>tc={95A44103-A29F-C345-96D0-EFACDAFC1224}</author>
    <author>tc={D2D505FE-8903-9246-BF03-4088462EDACD}</author>
    <author>tc={B3FADB11-8B6D-6643-BE6F-820D9AEBBE40}</author>
    <author>tc={478A522A-545B-4C39-ABF2-7697E3ADA3B4}</author>
    <author>tc={A5F6419C-A67F-4A72-9965-0B78A5126FE3}</author>
    <author>tc={62CB14C4-ED09-4157-9174-C6B0FB86BBAC}</author>
    <author>tc={F5CA542D-10AA-9A43-8F92-6EB3689E4578}</author>
    <author>tc={98C91F14-4BC8-3B40-9CC8-DA65C8D25066}</author>
    <author>tc={E95679BA-02E7-B24B-BA31-C4E9F1CCD3B3}</author>
    <author>tc={C2837452-051F-334A-8D06-675204082447}</author>
    <author>tc={27DC2460-C4F9-5341-A667-54A6ABCA2A47}</author>
    <author>tc={BAAC9BEE-C09D-0F4E-BF64-0FBEAD957DB5}</author>
    <author>tc={68302607-C54D-49CF-BCB4-D7A451AEEAD2}</author>
    <author>tc={BA16203B-5170-4292-8352-715AB66FEE14}</author>
    <author>tc={EB78839D-45BA-4824-A16B-9737C735D451}</author>
    <author>tc={D254500A-FEC6-C249-A910-62E19374D7B9}</author>
    <author>tc={3C0B8D05-03F9-A646-ADF6-639D85B9F408}</author>
    <author>tc={32A4B951-85C4-F44D-A255-7A37D2D0858F}</author>
    <author>tc={D8AABB52-D24A-47C4-80D9-CA302D27F473}</author>
    <author>tc={0328762A-BDB7-EF42-A168-EE656146CFA7}</author>
    <author>tc={1C7C9E8F-F053-8641-984F-E5298D75F5C2}</author>
    <author>tc={288AC6ED-69A7-C34B-95BD-64CCFB0ACD6F}</author>
    <author>tc={632E24B1-F075-344B-93D2-7378D59744F4}</author>
    <author>tc={CC732516-8BBD-9E4A-83D2-ABCD283C8A98}</author>
    <author>tc={5E8D7CC7-944A-9A4C-AFDE-3BAD6244B790}</author>
    <author>tc={54CEAF2A-5FAE-44D0-9815-32E66E5BF319}</author>
    <author>tc={A1F3CE09-0A68-9B42-BCF8-EDCB81322019}</author>
    <author>tc={DF659B19-C308-5642-8F65-71FA0D44048A}</author>
    <author>tc={6AC49E8E-F828-DB4E-8E0E-71D1CCEF6444}</author>
    <author>tc={BA56BCB8-0AF4-4044-86B9-F279A006AC17}</author>
    <author>tc={70E0BD35-5C39-8644-B48A-66FC4684AD04}</author>
    <author>tc={61E5385B-D0F9-401D-BF41-756F2F92CE9C}</author>
    <author>tc={8AF941FB-3F07-4C4E-A754-31B10BC172DF}</author>
    <author>tc={BB1D766D-6AD3-4633-8784-19EB5490079A}</author>
    <author>tc={ABC77E85-E351-0244-8C44-4E213863B80A}</author>
    <author>tc={FC516A83-0049-D845-8DCE-27D8053615B4}</author>
    <author>tc={A2A95D26-8C55-504E-9819-6BE00E156605}</author>
    <author>tc={271656CF-2BEB-D14C-86F8-9342F7E923B5}</author>
    <author>tc={9AF1D19D-091A-428E-80F4-7E1D6F454250}</author>
    <author>tc={A2CE6AD4-3E0F-461E-AA64-438B303FD5FD}</author>
    <author>tc={FB052EF8-5506-4BB9-9BE1-DF5C59BF0712}</author>
    <author>tc={FA34CDBA-DB5B-45ED-A276-206FFC7F677A}</author>
    <author>tc={47206DE3-A5EC-4738-922D-4B69A15F8732}</author>
    <author>tc={473B4C79-A705-4460-931E-3E03217B1EDE}</author>
    <author>tc={433B1EE1-1826-4FDE-8916-3AE8CE0C323F}</author>
    <author>tc={05D865DE-8781-42E8-B776-F6825A1288F1}</author>
    <author>tc={B4D7AFB0-355C-5746-BCE5-39EE0CB1BEB3}</author>
    <author>tc={ECA40156-2BC2-814B-9A61-18D71DB815B6}</author>
    <author>tc={C6FA89DD-15D2-E144-898D-44DFE972EF3C}</author>
    <author>tc={A45692C9-D2EC-1F4A-9D30-34431EB2EC22}</author>
    <author>tc={65EEF8D4-2BC4-4748-820A-CE43DF913F7F}</author>
    <author>tc={C89A06AF-E6DC-9F4D-8880-D9362A2FCFD8}</author>
    <author>tc={3590CF9C-5F4F-764B-A18B-CC97AD77E529}</author>
    <author>tc={9B19EF30-4FD8-8F4B-B9A3-1CA6F728735C}</author>
    <author>tc={844F616C-D31C-45FB-A5C5-6B0E9CB81863}</author>
    <author>tc={8A64D556-8B82-4899-B64F-F9E12EE3F256}</author>
    <author>tc={00FE01C2-3894-E24B-A6BE-2BF4E87AE99B}</author>
    <author>tc={24D6EDAD-19B7-8A43-8AA0-43D84272E69A}</author>
    <author>tc={04BCC165-4D4E-184F-A14A-A901D2E16057}</author>
    <author>tc={00FE01C2-3894-E24C-A6BE-2BF4E87AE99B}</author>
    <author>tc={6C1300B8-1D30-3543-984C-598185EC3F72}</author>
    <author>tc={E5E31B87-79BB-0C47-A37F-872CAE7378DD}</author>
    <author>tc={F4329EC8-3AE6-9741-A3ED-C310BA2C68AF}</author>
    <author>tc={B7337DF2-0F56-764C-99A1-D4065F8193B4}</author>
    <author>tc={4CE9D4A8-E16C-3441-969D-60124CCC6117}</author>
    <author>tc={2D1D0068-5D6F-794E-BBB4-8648BA981428}</author>
    <author>tc={5FE86EEB-87C7-46D5-A0E8-B9A60BB6DF04}</author>
    <author>tc={5F1EB6C0-C227-D944-8139-2E4D81F41391}</author>
    <author>tc={116A2329-17E7-4AFB-AA4F-F8CACD15CFE3}</author>
    <author>tc={0454A414-38FD-4D01-8261-2B6F27A3B078}</author>
  </authors>
  <commentList>
    <comment ref="A20" authorId="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0" authorId="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20" authorId="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J20" authorId="3" shapeId="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21" authorId="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1" authorId="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1" authorId="3"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22" authorId="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2" authorId="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2" authorId="3"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23" authorId="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 authorId="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3" authorId="3" shapeId="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24" authorId="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4" authorId="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5" authorId="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5" authorId="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6" authorId="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6" authorId="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7" authorId="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7" authorId="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8" authorId="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8" authorId="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9" authorId="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D29" authorId="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138 PTS</t>
        </r>
      </text>
    </comment>
    <comment ref="H29" authorId="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E29" authorId="23" shapeId="0">
      <text>
        <r>
          <rPr>
            <sz val="9"/>
            <color indexed="81"/>
            <rFont val="Tahoma"/>
            <family val="2"/>
          </rPr>
          <t>Destinación específica FRE - Compra de medicamentos Monopolio del Estado</t>
        </r>
      </text>
    </comment>
    <comment ref="A30" authorId="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0" authorId="23" shapeId="0">
      <text>
        <r>
          <rPr>
            <sz val="9"/>
            <color indexed="81"/>
            <rFont val="Tahoma"/>
            <family val="2"/>
          </rPr>
          <t>Destinación específica FRE - Compra de medicamentos Monopolio del Estado</t>
        </r>
      </text>
    </comment>
    <comment ref="A31" authorId="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2" authorId="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D32" authorId="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pag 137 PTS Objetivo Sanitario</t>
        </r>
      </text>
    </comment>
    <comment ref="AE32" authorId="28" shapeId="0">
      <text>
        <r>
          <rPr>
            <b/>
            <sz val="9"/>
            <color indexed="81"/>
            <rFont val="Tahoma"/>
            <family val="2"/>
          </rPr>
          <t>DAVID ARBOLEDA CARVAJAL:</t>
        </r>
        <r>
          <rPr>
            <sz val="9"/>
            <color indexed="81"/>
            <rFont val="Tahoma"/>
            <family val="2"/>
          </rPr>
          <t xml:space="preserve">
Nómina</t>
        </r>
      </text>
    </comment>
    <comment ref="A33" authorId="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3" authorId="23" shapeId="0">
      <text>
        <r>
          <rPr>
            <sz val="9"/>
            <color indexed="81"/>
            <rFont val="Tahoma"/>
            <family val="2"/>
          </rPr>
          <t>Nómina</t>
        </r>
      </text>
    </comment>
    <comment ref="A34" authorId="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4" authorId="23" shapeId="0">
      <text>
        <r>
          <rPr>
            <sz val="9"/>
            <color indexed="81"/>
            <rFont val="Tahoma"/>
            <family val="2"/>
          </rPr>
          <t>Destinación específica FRE - Tiquetes aéreos</t>
        </r>
      </text>
    </comment>
    <comment ref="A35" authorId="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6" authorId="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36" authorId="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37" authorId="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8" authorId="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t>
        </r>
      </text>
    </comment>
    <comment ref="D38" authorId="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38" authorId="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39" authorId="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39" authorId="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39" authorId="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0" authorId="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0" authorId="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0" authorId="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1" authorId="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1" authorId="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1" authorId="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2" authorId="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2" authorId="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2" authorId="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3" authorId="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3" authorId="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44" authorId="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4" authorId="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4" authorId="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5" authorId="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5" authorId="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5" authorId="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6" authorId="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6" authorId="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7" authorId="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7" authorId="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8" authorId="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8" authorId="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9" authorId="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9" authorId="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E49" authorId="66" shapeId="0">
      <text>
        <r>
          <rPr>
            <b/>
            <sz val="9"/>
            <color indexed="81"/>
            <rFont val="Tahoma"/>
            <family val="2"/>
          </rPr>
          <t>Contrato foco rabia, contrato uraba y bajo cauca.</t>
        </r>
      </text>
    </comment>
    <comment ref="A50" authorId="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0" authorId="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51" authorId="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2" authorId="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3" authorId="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3" authorId="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54" authorId="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4" authorId="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D55" authorId="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138 PTS</t>
        </r>
      </text>
    </comment>
    <comment ref="H55" authorId="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56" authorId="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7" authorId="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7" authorId="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58" authorId="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9" authorId="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60" authorId="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0" authorId="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1" authorId="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1" authorId="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2" authorId="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2" authorId="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3" authorId="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63" authorId="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63" authorId="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200 PTS</t>
        </r>
      </text>
    </comment>
    <comment ref="A64" authorId="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5" authorId="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6" authorId="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7" authorId="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8" authorId="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68" authorId="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69" authorId="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69" authorId="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0" authorId="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0" authorId="1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1" authorId="1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1" authorId="1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2" authorId="1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2" authorId="1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3" authorId="1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3" authorId="1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4" authorId="1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4" authorId="1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L74" authorId="1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concurrencia</t>
        </r>
      </text>
    </comment>
    <comment ref="A75" authorId="1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5" authorId="1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L75" authorId="1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LABORAL</t>
        </r>
      </text>
    </comment>
    <comment ref="A76" authorId="1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6" authorId="1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7" authorId="1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78" authorId="1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79" authorId="1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80" authorId="1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0" authorId="1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H80" authorId="1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1" authorId="1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1" authorId="1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2" authorId="1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2" authorId="1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3" authorId="1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3" authorId="1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4" authorId="1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4" authorId="1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5" authorId="1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5" authorId="1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5" authorId="131"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6" authorId="1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6" authorId="1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6" authorId="134"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7" authorId="1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7" authorId="1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H87" authorId="137"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8" authorId="1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8" authorId="1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A89" authorId="1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9" authorId="1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9" authorId="142"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90" authorId="1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0" authorId="1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0" authorId="1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1" authorId="1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1" authorId="1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92" authorId="1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2" authorId="1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2" authorId="1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3" authorId="1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3" authorId="1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3" authorId="1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4" authorId="1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4" authorId="1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4" authorId="1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5" authorId="1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5" authorId="1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5" authorId="1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6" authorId="1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6" authorId="1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97" authorId="1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7" authorId="1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7" authorId="1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8" authorId="1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98" authorId="1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99" authorId="1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99" authorId="1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0" authorId="1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0" authorId="1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1" authorId="1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1" authorId="1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H101" authorId="1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SALUD PARA EL ALMA PAG 198 PTS</t>
        </r>
      </text>
    </comment>
    <comment ref="A102" authorId="1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2" authorId="1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3" authorId="1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3" authorId="1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4" authorId="1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4" authorId="1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5" authorId="1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5" authorId="1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6" authorId="1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6" authorId="1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H107" authorId="1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SALUD PARA EL ALMA PAG 198 PTS</t>
        </r>
      </text>
    </comment>
    <comment ref="A108" authorId="1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08" authorId="1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08" authorId="1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09" authorId="1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09" authorId="1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09" authorId="1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10" authorId="1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0" authorId="1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10" authorId="1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11" authorId="1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1" authorId="1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1" authorId="1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2" authorId="1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2" authorId="1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2" authorId="1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3" authorId="2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3" authorId="2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3" authorId="2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4" authorId="2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4" authorId="2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4" authorId="2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5" authorId="2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5" authorId="2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5" authorId="208"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6" authorId="2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6" authorId="2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6" authorId="211"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7" authorId="2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7" authorId="2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7" authorId="214"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8" authorId="2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8" authorId="2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8" authorId="217"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9" authorId="2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9" authorId="2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9" authorId="220"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20" authorId="2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0" authorId="2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20" authorId="223"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D121" authorId="2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21" authorId="2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D122" authorId="226"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140 PTS </t>
        </r>
      </text>
    </comment>
    <comment ref="H122" authorId="2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H123" authorId="2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A124" authorId="2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4" authorId="2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4" authorId="2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5" authorId="2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5" authorId="2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5" authorId="2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6" authorId="2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6" authorId="2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6" authorId="2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7" authorId="2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7" authorId="2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7" authorId="2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8" authorId="2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8" authorId="2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8" authorId="2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9" authorId="2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29" authorId="2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0" authorId="2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0" authorId="2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1" authorId="2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1" authorId="2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2" authorId="2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33" authorId="2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34" authorId="2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4" authorId="2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5" authorId="2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5" authorId="2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6" authorId="2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6" authorId="2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7" authorId="2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7" authorId="2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8" authorId="2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8" authorId="2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9" authorId="2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9" authorId="2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40" authorId="2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40" authorId="2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41" authorId="2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42" authorId="2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2" authorId="2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147 PTS</t>
        </r>
      </text>
    </comment>
    <comment ref="H142" authorId="2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5. PAG 194</t>
        </r>
      </text>
    </comment>
    <comment ref="K142" authorId="27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E142" authorId="27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143" authorId="2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3" authorId="2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147 PTS</t>
        </r>
      </text>
    </comment>
    <comment ref="H143" authorId="2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5. PAG 194</t>
        </r>
      </text>
    </comment>
    <comment ref="A144" authorId="2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45" authorId="2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5" authorId="2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45" authorId="2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46" authorId="2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6" authorId="2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7" authorId="2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7" authorId="2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8" authorId="2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8" authorId="2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9" authorId="2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9" authorId="2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50" authorId="2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0" authorId="2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51" authorId="2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1" authorId="2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1" authorId="2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2" authorId="2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2" authorId="2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2" authorId="2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3" authorId="2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3" authorId="2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3" authorId="2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4" authorId="2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4" authorId="2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4" authorId="2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5" authorId="3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5" authorId="3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5" authorId="3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6" authorId="3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6" authorId="3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6" authorId="3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7" authorId="3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7" authorId="3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7" authorId="3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8" authorId="3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8" authorId="3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8" authorId="3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9" authorId="3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9" authorId="3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9" authorId="3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0" authorId="3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0" authorId="3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0" authorId="3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1" authorId="3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1" authorId="3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1" authorId="3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2" authorId="3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2" authorId="3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2" authorId="3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3" authorId="3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3" authorId="3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3" authorId="3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4" authorId="3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4" authorId="3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4" authorId="3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5" authorId="3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5" authorId="3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5" authorId="3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6" authorId="3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6" authorId="3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6" authorId="3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7" authorId="3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7" authorId="3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7" authorId="3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8" authorId="3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8" authorId="3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8" authorId="3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9" authorId="3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9" authorId="3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9" authorId="3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0" authorId="3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0" authorId="3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70" authorId="3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1" authorId="3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1" authorId="3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71" authorId="3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2" authorId="3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2" authorId="3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72" authorId="3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3" authorId="3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3" authorId="3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73" authorId="3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4" authorId="3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4" authorId="3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4" authorId="3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5" authorId="3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5" authorId="3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5" authorId="3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6" authorId="3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6" authorId="3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6" authorId="3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7" authorId="3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7" authorId="3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7" authorId="3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8" authorId="3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8" authorId="3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8" authorId="3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9" authorId="3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9" authorId="3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9" authorId="3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80" authorId="3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0" authorId="3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0" authorId="3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1" authorId="3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1" authorId="3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1" authorId="3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2" authorId="3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2" authorId="3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2" authorId="3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3" authorId="3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3" authorId="3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3" authorId="3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4" authorId="3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4" authorId="3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4" authorId="3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5" authorId="3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5" authorId="3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5" authorId="3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6" authorId="3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6" authorId="3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6" authorId="3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7" authorId="3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7" authorId="3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7" authorId="3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8" authorId="3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8" authorId="4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8" authorId="4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9" authorId="4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9" authorId="4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9" authorId="4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0" authorId="4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0" authorId="4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90" authorId="4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1" authorId="4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1" authorId="4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192" authorId="4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2" authorId="4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92" authorId="4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3" authorId="4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3" authorId="4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3" authorId="4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4" authorId="4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4" authorId="4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A195" authorId="4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5" authorId="4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5" authorId="4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6" authorId="4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6" authorId="4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6" authorId="4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7" authorId="4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7" authorId="4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7" authorId="4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8" authorId="4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8" authorId="4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8" authorId="4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9" authorId="4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9" authorId="4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A200" authorId="4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00" authorId="4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200" authorId="4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ADULTO MAYOR LINEA 1 NUESTRA GENTE PAG 161 PTS</t>
        </r>
      </text>
    </comment>
    <comment ref="A201" authorId="4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01" authorId="4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201" authorId="4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ADULTO MAYOR LINEA 1 NUESTRA GENTE PAG 161 PTS</t>
        </r>
      </text>
    </comment>
    <comment ref="A202" authorId="4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2" authorId="4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202" authorId="4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203" authorId="4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3" authorId="4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203" authorId="4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204" authorId="4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4" authorId="4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204" authorId="4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PTS PAG 183 PTS</t>
        </r>
      </text>
    </comment>
    <comment ref="A205" authorId="4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5" authorId="4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206" authorId="4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6" authorId="4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207" authorId="4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7" authorId="4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08" authorId="4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8" authorId="4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09" authorId="4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9" authorId="4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0" authorId="4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10" authorId="4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1" authorId="4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11" authorId="4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2" authorId="4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2" authorId="4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2" authorId="4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3" authorId="4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3" authorId="4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3" authorId="4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4" authorId="4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4" authorId="4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4" authorId="4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5" authorId="4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5" authorId="4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5" authorId="4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6" authorId="4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6" authorId="4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6" authorId="4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7" authorId="4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7" authorId="4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7" authorId="4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L217" authorId="4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eliminar actividad</t>
        </r>
      </text>
    </comment>
    <comment ref="A218" authorId="4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8" authorId="4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8" authorId="4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9" authorId="4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9" authorId="4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9" authorId="4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L219" authorId="4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eliminar actividad</t>
        </r>
      </text>
    </comment>
    <comment ref="D220" authorId="4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135 PTS</t>
        </r>
      </text>
    </comment>
    <comment ref="H220" authorId="4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7" authorId="4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D227" authorId="4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139 PTS</t>
        </r>
      </text>
    </comment>
    <comment ref="H227" authorId="4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8" authorId="4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D228" authorId="4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139 PTS</t>
        </r>
      </text>
    </comment>
    <comment ref="H228" authorId="4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9" authorId="4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0" authorId="4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1" authorId="4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2" authorId="4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3" authorId="4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3" authorId="5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4" authorId="5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4" authorId="5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5" authorId="5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5" authorId="5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6" authorId="5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6" authorId="5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7" authorId="5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7" authorId="5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8" authorId="5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8" authorId="510"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8" authorId="5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39" authorId="5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9" authorId="513"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9" authorId="5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40" authorId="5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40" authorId="516"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40" authorId="5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41" authorId="5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41" authorId="519"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41" authorId="5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42" authorId="5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42" authorId="5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242" authorId="5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243" authorId="5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43" authorId="5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243" authorId="5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244" authorId="5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44" authorId="5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45" authorId="5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A246" authorId="5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List>
</comments>
</file>

<file path=xl/comments2.xml><?xml version="1.0" encoding="utf-8"?>
<comments xmlns="http://schemas.openxmlformats.org/spreadsheetml/2006/main">
  <authors>
    <author>tc={F213793C-204C-BE46-9456-82808127C977}</author>
    <author>tc={1E6A8F0A-C296-A341-9B04-BE0DE67A5208}</author>
    <author>tc={FD301607-D27A-F844-8F9E-D06FEB53F0C7}</author>
    <author>YULIANA ANDREA BARRIENTOS VALENCIA</author>
    <author>tc={C24BBE0F-70BB-D344-8A7E-8F5AE327F89F}</author>
    <author>tc={2C4885CB-D4F4-2449-9B1F-1D620EB0BD5A}</author>
    <author>tc={AB70BD4F-16DF-974D-A306-20E3B4AF7C65}</author>
    <author>tc={5C7820A8-F801-574A-B16E-CC7597DA28B1}</author>
    <author>tc={6F3C5FB2-6541-BF41-84BC-62DBF50CB135}</author>
    <author>tc={519BD387-C66B-284D-83AC-C3BB00DBC391}</author>
    <author>tc={68C163ED-A6B7-4920-BD4D-4F9CD8279E52}</author>
    <author>tc={9B77F967-C798-4C64-A4D2-7A66A5918904}</author>
    <author>tc={29645F94-CD46-4DCE-B077-5A95A6EAE141}</author>
    <author>tc={BE744AF3-5B73-41AD-84B9-32FB5148E09B}</author>
    <author>tc={A38C06D8-A988-4CDC-9BDB-88E02957C933}</author>
    <author>tc={264360C1-4F30-4064-A7F5-617C77481801}</author>
    <author>tc={9E443282-3A21-46C2-9D33-1E8B8F13B13F}</author>
    <author>tc={CE2B51C8-778D-4DEA-941F-C20FF4215000}</author>
    <author>tc={F61958EB-D222-4F64-B14A-1CC47F0CB2F6}</author>
    <author>tc={8860DB6E-7BC5-4F34-A036-79AC0E7A1EC6}</author>
    <author>tc={487D8B0E-621F-DF49-8673-1861C54E818A}</author>
    <author>tc={E8B4D7B7-46A1-7B49-8F5C-C9E75293BA2A}</author>
    <author>tc={0E5D802A-961F-E648-908F-5CE04CC492A0}</author>
    <author>USUARI</author>
    <author>tc={EB9608B9-01BC-7949-8989-17A1E32D55A8}</author>
    <author>tc={32641849-4A00-A243-B9BB-40D23C90E214}</author>
    <author>tc={549A444E-8DB1-364C-899B-80DA3C8AD2A7}</author>
    <author>tc={1A09D617-00F6-4EEF-B13E-B3A5A53AE681}</author>
    <author>DAVID ARBOLEDA CARVAJAL</author>
    <author>tc={DAFDF2BD-B6AC-ED4E-A185-48A5AA39542A}</author>
    <author>tc={CA8CE11B-C6DE-E84F-80CF-39698E764500}</author>
    <author>tc={85892046-29B1-468B-B2B8-BDEB64C6EBA4}</author>
    <author>tc={D188EE51-4C12-46F2-872C-8C02BF90822F}</author>
    <author>tc={B376A052-6508-4AB5-BBDA-8973DA1F1EE7}</author>
    <author>tc={282861AE-922F-214E-BC63-50D2533B7184}</author>
    <author>tc={3C9B6021-0332-F94F-A054-48898532B0B7}</author>
    <author>tc={188042D7-99EF-1448-BE70-62CE6C116F35}</author>
    <author>tc={6A53990F-1DE4-D74D-9859-60B378F3F229}</author>
    <author>tc={E7265BE9-4772-4A4B-B2FC-1F3024F97DAF}</author>
    <author>tc={F917EE4D-2266-E74A-B019-83DD55300692}</author>
    <author>tc={3E83322B-4A07-604D-B0EA-144268C93493}</author>
    <author>tc={A983C88A-0B0E-7041-87A8-D2FEFF33ED8A}</author>
    <author>tc={6BBD69F9-4396-6142-BB96-0587448A4524}</author>
    <author>tc={AA39A919-9800-7846-95F8-0315EBEC695C}</author>
    <author>tc={31F95F69-2CA0-F149-8D74-7E7865396ABE}</author>
    <author>tc={08DDD2D1-8301-9C4A-B955-5279EE4748F9}</author>
    <author>tc={E5A6768A-9713-C34B-8C83-C8C0C4A0138E}</author>
    <author>tc={68216011-89EE-7549-AFE1-5111FB441AAE}</author>
    <author>tc={81B3A903-5741-B450-AA55-55729867F457}</author>
    <author>tc={3B4A7EBB-3567-E34C-A240-FC57318C966C}</author>
    <author>tc={53DB14BD-8A43-4283-BAE9-262BF8F6BC7B}</author>
    <author>tc={819CF5B4-19BD-42A4-A486-65EF83B06175}</author>
    <author>tc={0BE42A7E-A988-684E-9B4E-B4362CA334E0}</author>
    <author>tc={9CE1A16B-199F-DA4B-9850-D9EBA0D9537F}</author>
    <author>tc={CA051831-7B26-7242-A337-E440BA40E21C}</author>
    <author>tc={180C9336-4035-0646-9E33-07C7E19A9D02}</author>
    <author>tc={67B7A1DE-2C9A-044F-9D29-325D1BA4FF95}</author>
    <author>tc={25CD346B-B895-A545-B179-A1C9243515EE}</author>
    <author>tc={5A6B1CD9-878A-F744-815A-06FFFE18A0EE}</author>
    <author>tc={2BC66CE4-A4F6-8E4B-B685-1CCEF7EB94AF}</author>
    <author>tc={AE0E7282-D668-2D48-B041-4C4C602F9114}</author>
    <author>tc={1315EFE6-E0C5-D341-B233-74078E01D718}</author>
    <author>tc={299B4CE4-D437-AF48-8107-FFD0B944C9F1}</author>
    <author>tc={4B29750E-3BB4-D24F-A69F-E4207B32B9AF}</author>
    <author>tc={1DBD0447-A6F6-024F-9A54-859A194284CC}</author>
    <author>tc={CFD124C1-BB33-3C4F-A7BB-055475BC4201}</author>
    <author>Yuliana Barrientos</author>
    <author>tc={8B0EBD58-8782-2950-A378-6614A7465DCA}</author>
    <author>tc={7F2B79EB-D042-1E48-AE37-E3004D740121}</author>
    <author>tc={EFFB7F1E-943E-4457-BE3C-61D217FBC083}</author>
    <author>tc={74A81FD0-149D-42C6-9A30-41FF18562E66}</author>
    <author>tc={FF724DE3-AB70-8A43-AEB7-11198DBBEADD}</author>
    <author>tc={CFD124C1-BB33-3C51-A7BB-055475BC4201}</author>
    <author>tc={2121C915-2983-AD41-A946-C101CC06ABDF}</author>
    <author>tc={CFD124C1-BB33-3C50-A7BB-055475BC4201}</author>
    <author>tc={FF9D00FC-F0AA-EF4A-B760-E996182DBC92}</author>
    <author>tc={26D23E59-2103-6450-9383-72D523214CA0}</author>
    <author>tc={B04BE4FA-198F-4CD9-902B-7B25958D9A22}</author>
    <author>tc={EFB98E17-F574-7748-BFD0-2080E5985C22}</author>
    <author>tc={E696D355-905D-D441-9B6B-1C746D90DBFC}</author>
    <author>tc={B6A5DB73-D3A8-4D4E-8EB1-454BCA48BABA}</author>
    <author>tc={6F9E4481-863E-455F-8FF7-D4BBE7128B22}</author>
    <author>tc={4DAEF261-81F5-9748-8AF3-B11196D4B022}</author>
    <author>tc={CF5CB252-6C29-1041-8D0D-BAA869A5E32B}</author>
    <author>tc={D04ACD15-5379-A648-B36A-D6058382EFD5}</author>
    <author>tc={47F99789-1AA0-A250-8DAF-C42E232E10AC}</author>
    <author>tc={BB78AF4B-2A03-CC4D-A208-FB92752C7325}</author>
    <author>tc={D241441B-682D-854F-A794-C52B15510214}</author>
    <author>tc={AE623C9D-F0AC-024E-A438-1735EF388FE0}</author>
    <author>tc={BFEE23D7-7E29-7441-9D52-8DB5EA2765E1}</author>
    <author>tc={7ABE96F1-DBE8-4949-AE46-64CA0E724785}</author>
    <author>tc={D195D964-DAB9-754B-B381-570AAE7D4104}</author>
    <author>tc={17C27E3D-7A9D-4747-A691-59A85D1281D2}</author>
    <author>tc={8EECB0F6-957C-9445-BC5C-110C3EEFD896}</author>
    <author>tc={23453B5F-0664-BD47-8717-3F7BB9A42ECA}</author>
    <author>tc={56E8C4DF-8D0D-4CC4-9F2A-4660A8F243EA}</author>
    <author>tc={F9CA23D1-4FC7-44E6-AB53-C36346F156A2}</author>
    <author>tc={2F529373-DC0C-436D-A01D-6CB29A83727F}</author>
    <author>tc={FE3BB315-9ED3-4E39-A616-46335D02AC6E}</author>
    <author>tc={6CF111AC-B5C8-4160-B9E1-7AB4FBB0C07C}</author>
    <author>tc={35EBE6A5-7D3D-495A-803A-DD53DFB2D9C7}</author>
    <author>tc={FCAA5606-5045-4A79-9CBD-2F4ACD36BD1D}</author>
    <author>tc={BE20E202-3182-4390-822F-4DBD4EA49BAE}</author>
    <author>tc={8D100116-5D00-4A80-AD15-02013FFBD672}</author>
    <author>tc={8FA2580F-BDC8-4D7F-B846-2AED1174AC2C}</author>
    <author>tc={0C5723C7-2309-43E1-AFB4-94A27A34423F}</author>
    <author>tc={8EF62C93-0100-4EAE-B5C4-B198B03399E4}</author>
    <author>tc={9C160DD3-A733-4E62-83E3-830655358E4B}</author>
    <author>tc={8346EC99-7A9B-411F-A671-7C9850806D77}</author>
    <author>tc={606BC3E9-9875-44FB-A899-58D0EF3D885D}</author>
    <author>tc={B08C64D1-7548-4E8E-A6FB-7C504028E9FB}</author>
    <author>tc={153ADF6D-631A-4779-B94B-797D90C4D0B7}</author>
    <author>tc={250F900B-CF29-441A-8E00-737F56AC00FF}</author>
    <author>tc={16418AAC-1AF1-A248-BE85-FB29D2597918}</author>
    <author>tc={FCE60817-03C6-EB44-BD9E-0C8201006C78}</author>
    <author>tc={224A63CA-EE74-9848-8E11-BB8526976AB8}</author>
    <author>tc={52385E47-3E7D-430B-9F7C-41D4FF84E15F}</author>
    <author>tc={E05A2822-A3B6-401D-8E93-C39C9E0D3B76}</author>
    <author>tc={D7B0AD77-5C27-D246-9833-E716807C799E}</author>
    <author>tc={5AB40B0D-33DD-904B-B737-3C3605681C36}</author>
    <author>tc={726643A9-37BD-CA4A-86A7-F20B039A23EA}</author>
    <author>tc={F8615987-DAD6-1444-89C3-D973FAD8C438}</author>
    <author>tc={9C56C8D3-6C19-BC44-A464-47835E360289}</author>
    <author>tc={34FBBEA4-215E-EA44-A856-A1078FF46FD9}</author>
    <author>tc={E01A2F76-420E-B84E-A970-CAEDF109DE53}</author>
    <author>tc={8568B4B8-0ECD-F742-9901-C0AD9FB1859E}</author>
    <author>tc={1A808344-12FE-DF50-BB1A-54F4BC7317BE}</author>
    <author>tc={876E5C42-A78D-2B4B-AE16-813B104CAD61}</author>
    <author>tc={DBC2F671-D6BB-6A4B-9436-3044BB422FFC}</author>
    <author>tc={0266E523-F1A0-7D43-93DF-859AF25AEF83}</author>
    <author>tc={8793A556-7E47-E44D-99CA-69294A69A9D2}</author>
    <author>tc={91D65DBA-9480-B14E-A6A2-AF11A1123261}</author>
    <author>tc={E5AEC90E-5444-0248-BF27-233DC723FB2C}</author>
    <author>tc={6322E352-4654-574F-8516-10107C082382}</author>
    <author>tc={F94C3D60-491E-4A42-9CF6-AD6EE6759424}</author>
    <author>tc={F713CF28-BB49-EC4D-A1A3-0F3B9105593C}</author>
    <author>tc={496D0AB7-439B-5750-8F46-C7842EC46722}</author>
    <author>tc={21898BD0-E929-E842-A2BE-9C457B55DFCC}</author>
    <author>tc={F3BD798B-1EB8-4BCE-960D-AA38EE348DE1}</author>
    <author>tc={A07DA1FC-0EB3-4AFC-B96F-A7B6380FA200}</author>
    <author>tc={0A043598-32FB-C247-AC01-B2E5949E0B85}</author>
    <author>tc={01D5CBB9-5E70-E041-8EE0-A388D8395C63}</author>
    <author>tc={F40B42CD-E026-9F4A-A0E3-D6BC83246052}</author>
    <author>tc={46B6637B-5C6E-5450-9820-A64BE8813242}</author>
    <author>tc={7454C4D1-9195-7547-A904-0B5175EBF6B3}</author>
    <author>tc={93BC0E54-B77C-1E46-98AD-4745829B6585}</author>
    <author>tc={A77DE56F-9A1D-4982-B542-0510B83C03FC}</author>
    <author>tc={02A6F631-021D-45F6-95A8-448031ADFC14}</author>
    <author>tc={7C6A79F3-3ADB-444E-8423-B9D8E4163D14}</author>
    <author>tc={790EAFFD-FC0A-E049-B743-E2BE2982A704}</author>
    <author>tc={EF3854C5-4975-FC43-BCF8-38553395E58A}</author>
    <author>tc={11ADC236-0FD7-0F46-ACE3-90657CEA8EC9}</author>
    <author>tc={92688277-53F3-AF4E-B106-3103220EB0EE}</author>
    <author>tc={D1D62651-08FB-024B-82E6-25953CDB6BCD}</author>
    <author>tc={F53E41B1-FBC7-8B49-832D-9BBFD380DB75}</author>
    <author>tc={2FFBD93D-09A4-7341-B3DE-181500945C7D}</author>
    <author>tc={069773ED-9A40-7243-A42E-1DBDD205B9C6}</author>
    <author>tc={8E382154-3B51-8842-8DA1-2BD901A7E408}</author>
    <author>tc={45C7FBDA-1081-4550-A05E-9F75E0F04DE2}</author>
    <author>tc={8E69A7D9-F4C9-704B-97B1-8339A28D4940}</author>
    <author>tc={317712E8-2D53-47E2-B110-7079FD9877D6}</author>
    <author>tc={ACDF7D96-4CB4-428B-B6D2-B90E619AD0EE}</author>
    <author>tc={70A83EA5-3514-7850-9631-B1048678145C}</author>
    <author>tc={48911B79-D6A1-F148-AC44-4A9791D3591A}</author>
    <author>tc={79E0354A-3302-E448-9723-7518FD116953}</author>
    <author>tc={C0CA18A1-969A-4B9C-9E8A-73798300B53D}</author>
    <author>tc={792A7BBC-68C4-451E-A33F-12CF42F4112F}</author>
    <author>tc={1790F8FC-B538-4B65-88EF-D0DD54563CF7}</author>
    <author>tc={0A03E128-A8C8-491A-8AA9-D59BB0DA442A}</author>
    <author>tc={D824592E-3904-4E1A-A634-9B5079596ED5}</author>
    <author>tc={158E5CD8-F792-492D-A5B8-C7FD953CD173}</author>
    <author>tc={176D2655-FAEA-154C-B395-6DF8F386E77B}</author>
    <author>tc={AE350994-0E7B-4C4F-87BB-062B12F61A96}</author>
    <author>tc={211F73BB-7B4A-DF44-9135-F62FB280874C}</author>
    <author>tc={1DFC2104-3EAF-46AE-8EC1-D7507AC5C9E9}</author>
    <author>tc={AAFAC051-A64B-4859-B4F6-179219F31BA4}</author>
    <author>tc={C66BE97A-DCB5-49EB-9904-25183023C263}</author>
    <author>tc={12BEB0C1-6A83-48E7-952C-D04655118426}</author>
    <author>tc={899DBFD9-FD9C-4DE4-9989-50473CBA4BDF}</author>
    <author>tc={E1F25E32-4768-4576-A679-8FEB24F5225D}</author>
    <author>tc={6D0A2C16-8E3D-4C73-B509-154C4B38F51F}</author>
    <author>tc={0EEA9443-4A25-40A6-8386-0B89CA43B193}</author>
    <author>tc={D3F6637E-9F0D-49E8-BC50-6D3A276456C5}</author>
    <author>tc={9215EA33-2E0E-44EB-A756-10314A80272D}</author>
    <author>tc={C387170F-6B7D-7F48-83FB-4BF54F2D4D37}</author>
    <author>tc={D9275143-A020-3F4E-A1AF-1A8E4375FB43}</author>
    <author>tc={A33A6A11-E96F-DE48-A1E3-9BF5998B383F}</author>
    <author>tc={F4329EC8-3AE6-9742-A3ED-C310BA2C68AF}</author>
    <author>tc={F62DFFBF-7E88-0549-AF89-303A9761FEC0}</author>
    <author>tc={B1F4E8EE-CB54-FB43-97C9-D7AB36A16714}</author>
    <author>tc={9EDB1E08-0961-514A-AFEB-746D3E9C1981}</author>
    <author>tc={B1F0F8E4-E050-BD4D-A65E-035743F39777}</author>
    <author>tc={E6E4103B-A3C6-E342-A14B-47BB701C6628}</author>
    <author>tc={2D1D0068-5D6F-794F-BBB4-8648BA981428}</author>
    <author>tc={F2F30A7C-BB8E-3848-AD27-DA31D23E72A6}</author>
    <author>tc={0FDDA19A-9FFF-BC45-8C49-54210CA43CE6}</author>
    <author>tc={A4F54C67-C793-E04F-A96F-1A504621AD76}</author>
    <author>tc={2EFC77BB-2249-7341-AB59-AC17B025DF64}</author>
    <author>tc={E8FDE8B9-F008-6A4F-B414-9C859BA3AB91}</author>
    <author>tc={455878C1-6984-0C44-A687-EEDC5EDD69B8}</author>
    <author>tc={F3F637E2-C77C-4A46-9845-8E6AAAEB39B3}</author>
    <author>tc={5A29C135-E6A8-B24D-9A2B-1DDAFB1F7C26}</author>
    <author>tc={76880AA2-A74D-ED45-B7DB-520852D538DC}</author>
    <author>tc={2319FEF2-F168-EA50-80F3-37D9019A163D}</author>
    <author>tc={27AE50CC-A097-5942-934D-4DB8357E771F}</author>
    <author>tc={8463BFB1-CEDB-6D50-B979-6194BD925F24}</author>
    <author>tc={78A6A028-C685-744A-8799-52DAD287C172}</author>
    <author>tc={BB46B88C-A15E-264E-9A61-549AD714FCC2}</author>
    <author>tc={EF86263F-3C22-EC41-838B-85E5BF229D07}</author>
    <author>tc={5770CC89-D360-E24A-97E6-23481886B27A}</author>
    <author>tc={0292DB28-0862-DA43-9EDE-E7D12DE17E68}</author>
    <author>tc={A4EE0DEC-6901-D34B-85C6-FA5511E19B56}</author>
    <author>tc={7A54F70C-59E1-4646-BCA9-A5BC56DF975A}</author>
    <author>tc={14CC0D58-FB1E-DA4B-B777-67013E86089F}</author>
    <author>tc={24D389BB-2083-EA47-AC4A-7536841562F4}</author>
    <author>tc={F532FFEE-EC1B-7C50-8070-22A6CB026FB0}</author>
    <author>tc={F1CA6AB3-4F11-0B44-800A-0BE07B569DA2}</author>
    <author>tc={C024238B-DA8C-C548-B942-879F32F523F9}</author>
    <author>tc={CD913BC4-8952-C24A-B719-2D0D6AE7E78D}</author>
    <author>tc={502588DF-FBAE-8F47-8387-8E211CE37DE0}</author>
    <author>tc={43ED3B81-0D9C-5F45-AE29-99B21CEFFF7D}</author>
    <author>tc={C7D75695-628A-F94B-8EA1-615C0CF8AD97}</author>
    <author>tc={2E4115F5-D494-834B-B1C9-0593CA6B7DB5}</author>
    <author>tc={C5309A0B-55D6-464C-96BA-2CCF9E1A49AE}</author>
    <author>tc={936AF904-EC38-B54B-BE24-2728323D811C}</author>
    <author>tc={72EAFF13-FED1-F14B-B9B4-39A9E0035C4E}</author>
    <author>tc={1156B4BF-9C72-9542-AFF7-779FA4984200}</author>
    <author>tc={2F2B0E1E-D884-9F42-A2A0-86809C24A3FB}</author>
    <author>tc={FC2F263C-D497-3E4F-AC1C-B061C3A4E770}</author>
    <author>tc={60A3A3AF-D32B-5F42-9EE2-8573A999F376}</author>
    <author>tc={BF7EC49E-7FE7-B04B-8E10-0D746A568138}</author>
    <author>tc={C9B5F635-04E4-4B4C-99B0-99C51B301E87}</author>
    <author>tc={207554D5-23DD-284D-990E-C581C6BC83C3}</author>
    <author>tc={D2E20043-712D-694B-A8D0-5AA9A5810174}</author>
    <author>tc={500B47F4-1F71-AF4F-81B0-F8E9B5ADC1DC}</author>
    <author>tc={382ABAF5-0EFC-4374-AF3A-96E307F3869F}</author>
    <author>tc={41F1D767-C981-48EA-8CD5-DBD6E39068F3}</author>
    <author>tc={10FFA7CE-505D-0048-B3B4-47F81B5AD25E}</author>
    <author>tc={93DE4EF2-CEE4-4416-AEDB-D7612CC2496A}</author>
    <author>tc={0A0F20D2-CCC1-4173-99E2-456A7498A016}</author>
    <author>tc={10FFA7CE-505D-0049-B3B4-47F81B5AD25E}</author>
    <author>tc={6BF467C0-9315-4B4A-9AF9-256F89C86AA6}</author>
    <author>tc={FC5B5296-84B1-874F-BE32-24B06EC1E633}</author>
    <author>tc={10FFA7CE-505D-004A-B3B4-47F81B5AD25E}</author>
    <author>tc={D19CD1C3-D30B-6046-8AEB-07B6DE4A5782}</author>
    <author>tc={D274DD28-CE8C-FF47-A81E-AAA8FBD93BBA}</author>
    <author>tc={73EC730B-49EB-E941-84A0-42D883286D1E}</author>
    <author>tc={9223D616-B326-C649-A41C-AB3957AF4063}</author>
    <author>tc={CECDDC12-E23D-D649-9DE9-682F22A9874D}</author>
    <author>tc={8A896F5F-56FC-424F-968E-D069BEEF39F6}</author>
    <author>tc={7EB17308-A608-441B-BBDE-8F0BCDEC131E}</author>
    <author>tc={D7C8D5E4-6FD7-480E-AD74-6319F6324F18}</author>
    <author>tc={9277E908-E4C7-D243-827F-B18D1B80A20E}</author>
    <author>tc={6D3D5CD7-D014-9E4B-8DD9-149C8AAA1D1E}</author>
    <author>tc={A3EAE106-47DB-1848-A8C2-4E8F72C88164}</author>
    <author>tc={4AF3702A-9905-F343-9B3E-64154DEE1204}</author>
    <author>tc={533264AD-3FBF-8C4A-A51A-0607DC8B02F2}</author>
    <author>tc={28A8B6AE-E838-364B-9489-2DCFA069D791}</author>
    <author>tc={92A11D59-FEFE-5147-B02D-5055394B74B9}</author>
    <author>tc={40B4E049-ECAE-5F47-9044-F28CC5D42AAF}</author>
    <author>tc={E8A1AAEE-1BE7-044E-8AF8-DA7B6E2AB802}</author>
    <author>tc={973952B6-6F48-2941-9B85-CB1563EFFC4E}</author>
    <author>tc={0EBA195C-E86D-044D-993C-C411407FCE70}</author>
    <author>tc={F4B172C3-7CB3-C348-8CB3-5DDE490F3487}</author>
    <author>tc={7BF1E9DA-2654-E74A-8E1D-10BFA11B7014}</author>
    <author>tc={E858B847-B73D-094C-A20A-D8152A395FB4}</author>
    <author>tc={91C8FE89-CEB6-4403-B10C-7DA40F4CEBF7}</author>
    <author>tc={E4450204-8C47-9944-B367-93B9E0DE0F97}</author>
    <author>tc={CC5937C3-FB1E-4348-A38E-EE5484BA4FF4}</author>
    <author>tc={DDDB2392-47E7-394C-AD6F-261BD3E1E6D7}</author>
    <author>LILIANA PATRICIA MEJIA VELEZ</author>
    <author>tc={0B52C7E3-3490-6B4F-AD30-6BA6B52909CD}</author>
    <author>tc={EC296E30-3B8A-2E49-BABA-48E9EA0D4275}</author>
    <author>tc={2B7FDE99-FE51-1641-BD16-AA99B92A09B6}</author>
    <author>tc={1FE5904B-58B7-4D63-9C0D-268DFC14DCA4}</author>
    <author>tc={B2636DEA-53B0-C349-B694-66FB11FDB262}</author>
    <author>tc={5CBD05B3-99A3-3347-BAAD-883EA8B2240C}</author>
    <author>tc={929E3CA4-8460-8847-AB9E-6BF9DD998867}</author>
    <author>tc={775D3A75-0A91-440D-AAEC-73A08AAFA578}</author>
    <author>tc={2452C60C-1981-47AC-A993-7B85037BF150}</author>
    <author>tc={39390A41-9420-4CA6-A24E-9AC837D51B89}</author>
    <author>tc={D033C1DC-8BEC-4730-85C1-D78A7EEBFBE3}</author>
    <author>tc={4252B3BE-FB9F-4BA3-944B-C87B209CA0A8}</author>
    <author>tc={28F34EC5-F189-48EE-A6C1-89121125DE3C}</author>
    <author>tc={C3241FE0-FA42-4C01-B4CB-1DA727378CD5}</author>
    <author>tc={0CAC4503-F44C-4FEB-898E-96E66BE8A05F}</author>
    <author>tc={98BE1889-7995-4EE4-BE5F-D60EE056BDAA}</author>
    <author>tc={711282EC-F3D8-4A12-BB56-3F9405935872}</author>
    <author>tc={97081B94-1BB4-9647-BBA7-0D7A1FDC56D1}</author>
    <author>tc={B334DEF4-B238-164E-9865-093804D910ED}</author>
    <author>tc={87DEB433-F8B0-3145-A314-F57CE8CF57B3}</author>
    <author>tc={29F75ACF-9BEE-184C-AA52-8B8DFCE791A1}</author>
    <author>tc={89FA7F11-7668-EE44-87B8-D32B79C7D480}</author>
    <author>tc={7183C67C-3110-8643-8F0D-70F359BC41A0}</author>
    <author>tc={F8F7AEB4-C66C-CD4D-B72E-D49B8F990D1E}</author>
    <author>tc={88A2B3CE-8945-4F4E-9E29-FA7EBFD0912F}</author>
    <author>tc={F36EBB17-A5B3-B745-A91B-C2065E25F08B}</author>
    <author>tc={3472617B-70CA-0F4F-9DB8-F0317F39435C}</author>
    <author>tc={CEB2A688-8058-AF42-8798-25254B1A7A43}</author>
    <author>tc={C30ABFAB-4B62-D24A-934B-4D9DC2824249}</author>
    <author>tc={0DF6C5BD-C578-B247-81A9-42A192A51ACF}</author>
    <author>tc={0E35028C-66E6-FB4A-BBEB-3E242C8C20A0}</author>
    <author>tc={93F1AC5F-F681-6750-BD57-A75BFA1FAA00}</author>
    <author>tc={D3096714-785F-6F4A-AEF4-EF299F7049E1}</author>
    <author>tc={052F9754-C553-9E42-A62C-8DE3BADAFE48}</author>
    <author>tc={CFE84862-9380-8A4A-A75C-F32832D8E62D}</author>
    <author>tc={8C69DA0C-5BBF-48E9-8D16-348B3E4CDB05}</author>
    <author>tc={F031089D-13B4-4A93-9036-2C6892FCE592}</author>
    <author>tc={40AAB6A1-D8B5-4010-8715-116D0F1A67B0}</author>
    <author>tc={01070E89-1739-4CC4-8247-7225DF07C3EC}</author>
    <author>tc={E01BA680-938A-4B2C-87CD-C8837E39DF3D}</author>
    <author>tc={E6DF5D36-43A3-4614-A1E0-5AC17D8AA5BA}</author>
    <author>tc={1FE2CAB8-1B7A-2846-A82D-49C392B46C76}</author>
    <author>tc={C156B05E-6D54-B24C-A2AA-FA8C9C939E0B}</author>
    <author>tc={3874B733-BBB8-5745-971F-A7CB2E23B6D5}</author>
    <author>tc={9BB54A29-FD9B-4273-9A3A-0EB5F7EB1580}</author>
    <author>tc={82AC8120-F356-43AA-860E-D32F50F35528}</author>
    <author>tc={F800BCDC-A935-478D-AEA7-0A831766DB49}</author>
    <author>tc={72AE208D-4ACA-4C71-AE79-70C33B3FA5EA}</author>
    <author>tc={EAA584E5-9D85-4FBC-94F9-527AE8F425F4}</author>
    <author>tc={296320F6-1F0B-48AE-B9F0-698DEEB30390}</author>
    <author>tc={28E201D4-BBB4-2647-8219-5C1795C568EE}</author>
    <author>tc={270560D5-7B6A-BA4A-B9EA-4183BD89177E}</author>
    <author>tc={51897CC5-3D33-0747-A6B9-35B151C7F219}</author>
    <author>tc={994E7772-372E-A642-AB28-7DE8B7732E5E}</author>
    <author>tc={4BF20943-4578-5246-90B2-C74ECAFEC0A1}</author>
    <author>tc={370B83B3-9365-1C45-8514-78A4746FB282}</author>
    <author>tc={E1BFA8AF-38D6-497C-8003-21879A58374D}</author>
    <author>tc={A1DF1B4A-451C-457E-AA36-CEE19352E659}</author>
    <author>tc={B7B9A7A2-B8CB-4DB5-8331-1B5959DD4384}</author>
    <author>tc={A1AB3E8F-EF53-6646-AE41-D520DC1ACFD8}</author>
    <author>tc={C3B624FE-C9CC-C94B-A04D-A4D5A9C043A7}</author>
    <author>tc={E5CADEAB-C0B2-8D49-B537-9B29618706F9}</author>
    <author>tc={879D3375-B183-0B46-B606-53D246418DE7}</author>
    <author>tc={25A899D7-BCB1-6F4C-BEE4-CC78CF61185F}</author>
    <author>tc={F1994A15-8CEB-3347-B9E5-309742C474EB}</author>
    <author>tc={6973BCAA-1D40-F74A-87C4-EA44171ADB7E}</author>
    <author>tc={960A7DA1-A384-874A-B89F-D2890D9CEE37}</author>
    <author>tc={56B82290-844C-9D4E-8C5F-D2A4C7A70BF5}</author>
    <author>tc={2C1333DE-5308-804B-9E40-E14BF2D3EAC7}</author>
    <author>tc={23E2E676-6793-0941-BDFD-02614BF4F335}</author>
    <author>tc={1219F2E5-833C-C945-AF5B-72BA7DAAFD14}</author>
    <author>tc={D956CE13-9507-1650-B93F-C32937EFF29A}</author>
    <author>tc={EC42DACC-1699-5B46-93AE-682E8386E3A3}</author>
    <author>tc={5ED7079C-7FAC-BB4C-9C50-1B88DD402D81}</author>
    <author>tc={17AB884A-ADA8-AD46-A323-563EFCA68336}</author>
    <author>tc={478ED6FE-77C8-7450-9583-D14D69DC2C36}</author>
    <author>tc={BDA14A94-43CB-974E-8738-DBF14B2FD897}</author>
    <author>tc={B8E62D3A-8719-9249-B890-61A3653565F1}</author>
    <author>tc={9549C330-DDDC-6243-A915-27E90E7E4DA4}</author>
    <author>tc={5D7CCD3B-86F2-1444-B50C-AA0BB3635905}</author>
    <author>tc={0998442F-CF1C-B94E-8269-9152F7E043BB}</author>
    <author>tc={8D682386-F94A-E94F-BE70-EA0424C2EDAF}</author>
    <author>tc={C210DFAD-C2DE-8E46-BB26-EB761790A576}</author>
    <author>tc={096AFE28-A9A3-7946-902B-3DE45BC74A3F}</author>
    <author>tc={E1E03C66-D9CF-6850-93D7-7EC18B2393D3}</author>
    <author>tc={7FB516B4-31BD-9B45-8840-0010B3E14ED9}</author>
    <author>tc={B600631A-85B5-B743-AA7F-48AE05A050C8}</author>
    <author>tc={553218C9-0AED-6E4C-8E95-8C59D43FA92A}</author>
    <author>tc={7248B30D-7B0D-BD4D-B2DD-D2DE614E754C}</author>
    <author>tc={E5FE9D23-CF07-1B4D-AD8D-C32639274B29}</author>
    <author>tc={B46D0622-ADEF-F044-8C38-D4274FED09D8}</author>
    <author>tc={4CA18F40-11E4-E743-BCA1-81E62BFD7D49}</author>
    <author>tc={9A5F7A04-D404-544D-BF97-B768A0988487}</author>
    <author>tc={E5D5ACA2-C34A-9041-8AB3-1494C6386B57}</author>
    <author>tc={7248B30D-7B0D-BD4C-B2DD-D2DE614E754C}</author>
    <author>tc={F3EF4433-61C2-1A45-884E-68EDB4226B14}</author>
    <author>tc={7693CA15-4C82-2D4C-BE18-1494082ACD7C}</author>
    <author>tc={6B22ABEB-44CE-CE43-A489-A60A758FDE11}</author>
    <author>tc={8E52697C-2B7E-0649-9037-BFD70F301663}</author>
    <author>tc={07315D17-4C42-2744-A7A2-96D312EFF4B3}</author>
    <author>tc={9791ADFC-17C9-7944-BD68-FA2C8A835F08}</author>
    <author>tc={3BFEED70-2D95-AF4B-B2DA-76E9B4EA4800}</author>
    <author>tc={06FEEBAB-622E-CF45-83E1-F4A42770CFDE}</author>
    <author>tc={1C9ED0D9-2379-9441-B779-D2F579DEBD3B}</author>
    <author>tc={F3625B1B-2C13-E041-8328-54EE14AF271A}</author>
    <author>tc={7ED5F9A1-6320-2342-BCBD-DCB6366DE45C}</author>
    <author>tc={B1D2BFE4-1A06-D54E-BD9D-5025104FFAD1}</author>
    <author>tc={7F62B403-3882-2846-B0C4-A391E801ADC3}</author>
    <author>tc={C8A506F2-988B-024E-80C3-EDB39EE43E4B}</author>
    <author>tc={C93D8EBB-200C-D847-BA9A-6370E041A788}</author>
    <author>tc={C63D7AC6-7051-9645-9A4B-5A1CE4383996}</author>
    <author>tc={A12FCAE3-951E-9A4A-9409-5EA71115CB0F}</author>
    <author>tc={E9D26252-30D7-0945-87B2-CF1F4AAD4E8C}</author>
    <author>tc={F52F9334-4DFE-7E50-B5B3-429ECD8DBE9F}</author>
    <author>tc={8E687D7C-4771-3A4D-B672-99A34AAC587A}</author>
    <author>tc={74B1D448-DE0A-D248-8F14-C554970FAE2A}</author>
    <author>tc={873A5441-05C6-0346-8A58-CCFF74509B8C}</author>
    <author>tc={AA710E1B-3FCD-7C4E-911B-018FA274C35C}</author>
    <author>tc={5F24372B-1B4B-B24B-8659-E152A809831A}</author>
    <author>tc={8D659917-9ADD-A641-AB35-CA3D53FCE204}</author>
    <author>tc={1E6A3E7B-4EAF-5744-898E-24E3616E7C36}</author>
    <author>tc={5D538A78-5A3D-0049-9D56-0269164A59F1}</author>
    <author>tc={D4D853B8-1D8F-C44A-A43B-014248553632}</author>
    <author>tc={CEC95085-D1AB-DA4B-9AF2-06B0CB514ED2}</author>
    <author>tc={19A2824E-0043-8A49-821B-F067BA698712}</author>
    <author>tc={766F8CB5-B15E-3447-9234-3FF5308CAED9}</author>
    <author>tc={68CAB49D-2689-204C-BC65-B290D9965869}</author>
    <author>tc={93157AD0-DC79-5350-9562-1841F5CE11EB}</author>
    <author>tc={F3261F6D-C22C-F744-B309-BEF013B4BB9C}</author>
    <author>tc={99498D29-54FA-634D-93ED-0A0E734F934C}</author>
    <author>tc={8DA67AA1-CEA7-CA44-BA4F-BA5CE9EF86AC}</author>
    <author>tc={12774139-79DC-6248-B11A-DB017D568226}</author>
    <author>tc={ECF47C37-430D-CE47-B2DD-48CF946DBBE2}</author>
    <author>tc={2EA5820D-BD2D-7E46-B916-5EE5BE0DA4DA}</author>
    <author>tc={A967FDCA-2BD7-A242-9759-A5619EBBFD36}</author>
    <author>tc={F4E1DD29-339E-C344-851F-36369AD2EEAA}</author>
    <author>tc={E4602D7A-BC4C-7C49-949F-5F7657F2DD01}</author>
    <author>tc={B2C13F5A-F1D7-45BD-BA84-87B18BAAA756}</author>
    <author>tc={66E20219-2ECA-4E65-A5BF-C421EAA612D1}</author>
    <author>tc={559B7CA5-77CE-3B50-B9BF-422209EFAA3E}</author>
    <author>tc={9F875735-FF93-4844-BDCA-9BC9422DDF67}</author>
    <author>tc={5A953362-BE9F-2E46-A46C-49A36FDC4205}</author>
    <author>tc={EB4B5C0C-914F-FC47-9707-C1382E0284A6}</author>
    <author>tc={3C0871C4-EA54-EA42-82B2-A1F951348857}</author>
    <author>tc={D92D7F56-0E4D-0945-AB50-A466E0B066B4}</author>
    <author>tc={9E8CE6B4-F1AC-496A-8E4A-CE708B3F38E4}</author>
    <author>tc={37F68FDA-4B59-4CBB-9DE7-84CE17384E77}</author>
    <author>tc={E005910D-B6D0-3648-8298-EBA6D9942A95}</author>
    <author>tc={5E692B17-7E6E-7643-93F6-8D052B04ED04}</author>
    <author>tc={6CC25A62-B0B7-AB43-A41F-57DBCDD49AC0}</author>
    <author>tc={0C3564E9-609C-4564-9E8A-CEA514EBDB31}</author>
    <author>tc={8DE86345-7B3C-46C7-984D-F8D4F8AE4C3B}</author>
    <author>tc={9F719182-871B-4545-8304-3EAF8A2DDA56}</author>
    <author>tc={DE03C0B3-28D0-DD48-83F8-792B6DC96080}</author>
    <author>tc={A084262D-4FA3-C54E-832F-32CF31EF521D}</author>
    <author>tc={10E54596-A281-6F4C-A2ED-7BC0EA14E4AF}</author>
    <author>tc={E52E0522-27F3-C84C-B6CC-88C6C8F59020}</author>
    <author>tc={C16403B1-0CC9-F44F-B6B0-BBA6FDD88A86}</author>
    <author>tc={30C3ACA9-CC1A-1A49-A4E0-4089601F1C86}</author>
    <author>tc={43C0FC71-E840-4995-A9AA-4FD31DE17F55}</author>
    <author>tc={3E88430E-2ED5-4D3F-BC26-5C217B6716A6}</author>
    <author>tc={3ECE55F1-E790-460B-BAB1-A555BAA5C970}</author>
    <author>tc={1B820D45-19BD-49A8-AFF3-7B6F8970D394}</author>
    <author>tc={996FA5C7-D023-453A-A038-F3186E8424EC}</author>
    <author>tc={2441F47E-C44F-7542-964C-ED6DF2020B95}</author>
    <author>tc={6723ACCF-D25F-B045-8A46-B269672E5923}</author>
    <author>tc={AA449AE0-1CCC-614E-B7D2-850BDBD54C4E}</author>
    <author>tc={2B04A20A-1FC2-6C4D-BC94-1B86106C8800}</author>
    <author>tc={1843ECBE-7661-1F4D-AB49-6FA70879AEA2}</author>
    <author>tc={EC966E75-337E-8B4D-B82B-4A109C46050D}</author>
    <author>tc={52D29569-200B-CA48-A894-7393FA4CB562}</author>
    <author>tc={6540BFB7-C406-2549-B2AD-1D012BE73A38}</author>
    <author>tc={9CF21F69-5BFF-6B4E-AC40-41EBAB5E2FE9}</author>
    <author>tc={08842E1A-F2B5-294A-AD93-D316517B4734}</author>
    <author>tc={E4D2CA15-7385-7941-98A9-E2834C7CA2CB}</author>
    <author>tc={5A307BF9-99D9-E84F-93BA-F514BDC0A028}</author>
    <author>tc={01A31594-B40B-984C-AEAE-3ABE635233AF}</author>
    <author>tc={9D5E57D1-D3C7-5441-9688-4E300462C4D6}</author>
    <author>tc={707F36DC-7ECA-CE4B-A1AC-27BC2427B128}</author>
    <author>tc={1007DB76-15DD-1F49-B989-5D1AE8AD7228}</author>
    <author>tc={D386CDE6-6F82-E647-A5D3-E804BC6E75D9}</author>
    <author>tc={F6B917E8-082A-5042-B057-39B56050D5ED}</author>
    <author>tc={562489BF-B7A1-D24B-8A0C-815F722C0060}</author>
    <author>tc={C9667023-DDDC-154B-B95A-CF74C82D79FB}</author>
    <author>tc={3CBD98F2-E0DB-E44B-87A1-B5D932A45409}</author>
    <author>tc={1D0A8C91-891D-8544-8276-759D5D7563FA}</author>
    <author>tc={9E17375E-55A5-9545-A03E-BC8368B3F391}</author>
    <author>tc={AA9B4037-2E8E-7047-968A-F9D0A18017B6}</author>
    <author>tc={63E44C02-79A6-C04B-A0F0-A8CE28434AF3}</author>
    <author>tc={35D7BECF-3F73-7A41-B58A-F42C2D69A95C}</author>
    <author>tc={95A44103-A29F-C346-96D0-EFACDAFC1224}</author>
    <author>tc={D2D505FE-8903-9247-BF03-4088462EDACD}</author>
    <author>tc={B3FADB11-8B6D-6644-BE6F-820D9AEBBE40}</author>
    <author>tc={478A522A-545B-4C3A-ABF2-7697E3ADA3B4}</author>
    <author>tc={A5F6419C-A67F-4A73-9965-0B78A5126FE3}</author>
    <author>tc={62CB14C4-ED09-4158-9174-C6B0FB86BBAC}</author>
    <author>tc={F5CA542D-10AA-9A44-8F92-6EB3689E4578}</author>
    <author>tc={98C91F14-4BC8-3B41-9CC8-DA65C8D25066}</author>
    <author>tc={E95679BA-02E7-B24C-BA31-C4E9F1CCD3B3}</author>
    <author>tc={C2837452-051F-334B-8D06-675204082447}</author>
    <author>tc={27DC2460-C4F9-5342-A667-54A6ABCA2A47}</author>
    <author>tc={BAAC9BEE-C09D-0F4F-BF64-0FBEAD957DB5}</author>
    <author>tc={68302607-C54D-49D0-BCB4-D7A451AEEAD2}</author>
    <author>tc={BA16203B-5170-4293-8352-715AB66FEE14}</author>
    <author>tc={EB78839D-45BA-4825-A16B-9737C735D451}</author>
    <author>tc={0328762A-BDB7-EF43-A168-EE656146CFA7}</author>
    <author>tc={1C7C9E8F-F053-8642-984F-E5298D75F5C2}</author>
    <author>tc={288AC6ED-69A7-C34C-95BD-64CCFB0ACD6F}</author>
    <author>tc={A1F3CE09-0A68-9B43-BCF8-EDCB81322019}</author>
    <author>tc={DF659B19-C308-5643-8F65-71FA0D44048A}</author>
    <author>tc={6AC49E8E-F828-DB4F-8E0E-71D1CCEF6444}</author>
    <author>tc={BA56BCB8-0AF4-4045-86B9-F279A006AC17}</author>
    <author>tc={70E0BD35-5C39-8645-B48A-66FC4684AD04}</author>
    <author>tc={61E5385B-D0F9-401E-BF41-756F2F92CE9C}</author>
    <author>tc={8AF941FB-3F07-4C4F-A754-31B10BC172DF}</author>
    <author>tc={BB1D766D-6AD3-4634-8784-19EB5490079A}</author>
    <author>tc={ABC77E85-E351-0245-8C44-4E213863B80A}</author>
    <author>tc={FC516A83-0049-D846-8DCE-27D8053615B4}</author>
    <author>tc={A2A95D26-8C55-504F-9819-6BE00E156605}</author>
    <author>tc={271656CF-2BEB-D14D-86F8-9342F7E923B5}</author>
    <author>tc={9AF1D19D-091A-428F-80F4-7E1D6F454250}</author>
    <author>tc={A2CE6AD4-3E0F-461F-AA64-438B303FD5FD}</author>
    <author>tc={FB052EF8-5506-4BBA-9BE1-DF5C59BF0712}</author>
    <author>tc={FA34CDBA-DB5B-45EE-A276-206FFC7F677A}</author>
    <author>tc={47206DE3-A5EC-4739-922D-4B69A15F8732}</author>
    <author>tc={473B4C79-A705-4461-931E-3E03217B1EDE}</author>
    <author>tc={433B1EE1-1826-4FDF-8916-3AE8CE0C323F}</author>
    <author>tc={05D865DE-8781-42E9-B776-F6825A1288F1}</author>
    <author>tc={B4D7AFB0-355C-5747-BCE5-39EE0CB1BEB3}</author>
    <author>tc={ECA40156-2BC2-814C-9A61-18D71DB815B6}</author>
    <author>tc={C6FA89DD-15D2-E145-898D-44DFE972EF3C}</author>
    <author>tc={A45692C9-D2EC-1F4B-9D30-34431EB2EC22}</author>
    <author>tc={65EEF8D4-2BC4-4749-820A-CE43DF913F7F}</author>
    <author>tc={C89A06AF-E6DC-9F4E-8880-D9362A2FCFD8}</author>
    <author>tc={3590CF9C-5F4F-764C-A18B-CC97AD77E529}</author>
    <author>tc={9B19EF30-4FD8-8F4C-B9A3-1CA6F728735C}</author>
    <author>tc={844F616C-D31C-45FC-A5C5-6B0E9CB81863}</author>
    <author>tc={8A64D556-8B82-489A-B64F-F9E12EE3F256}</author>
    <author>tc={00FE01C2-3894-E24D-A6BE-2BF4E87AE99B}</author>
    <author>tc={24D6EDAD-19B7-8A44-8AA0-43D84272E69A}</author>
    <author>tc={04BCC165-4D4E-1850-A14A-A901D2E16057}</author>
    <author>tc={00FE01C2-3894-E24E-A6BE-2BF4E87AE99B}</author>
    <author>tc={6C1300B8-1D30-3544-984C-598185EC3F72}</author>
    <author>tc={E5E31B87-79BB-0C48-A37F-872CAE7378DD}</author>
    <author>tc={F4329EC8-3AE6-9743-A3ED-C310BA2C68AF}</author>
    <author>tc={B7337DF2-0F56-764D-99A1-D4065F8193B4}</author>
    <author>tc={4CE9D4A8-E16C-3442-969D-60124CCC6117}</author>
    <author>tc={2D1D0068-5D6F-7950-BBB4-8648BA981428}</author>
    <author>tc={5FE86EEB-87C7-46D6-A0E8-B9A60BB6DF04}</author>
    <author>tc={5F1EB6C0-C227-D945-8139-2E4D81F41391}</author>
    <author>tc={116A2329-17E7-4AFC-AA4F-F8CACD15CFE3}</author>
    <author>tc={0454A414-38FD-4D02-8261-2B6F27A3B078}</author>
  </authors>
  <commentList>
    <comment ref="A20" authorId="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0" authorId="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20" authorId="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J20" authorId="3" shapeId="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21" authorId="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1" authorId="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1" authorId="3"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22" authorId="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2" authorId="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2" authorId="3" shapeId="0">
      <text>
        <r>
          <rPr>
            <sz val="9"/>
            <color indexed="81"/>
            <rFont val="Tahoma"/>
            <family val="2"/>
          </rPr>
          <t xml:space="preserve">Planes de gestión integral de establecimientos generadores de </t>
        </r>
        <r>
          <rPr>
            <b/>
            <sz val="9"/>
            <color indexed="81"/>
            <rFont val="Tahoma"/>
            <family val="2"/>
          </rPr>
          <t xml:space="preserve">residuos hospitalarios y similares </t>
        </r>
        <r>
          <rPr>
            <sz val="9"/>
            <color indexed="81"/>
            <rFont val="Tahoma"/>
            <family val="2"/>
          </rPr>
          <t xml:space="preserve">requeridos, revisados y evaluados
</t>
        </r>
      </text>
    </comment>
    <comment ref="A23" authorId="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 authorId="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J23" authorId="3" shapeId="0">
      <text>
        <r>
          <rPr>
            <sz val="9"/>
            <color rgb="FF000000"/>
            <rFont val="Tahoma"/>
            <family val="2"/>
          </rPr>
          <t xml:space="preserve">Planes de gestión integral de establecimientos generadores de </t>
        </r>
        <r>
          <rPr>
            <b/>
            <sz val="9"/>
            <color rgb="FF000000"/>
            <rFont val="Tahoma"/>
            <family val="2"/>
          </rPr>
          <t xml:space="preserve">residuos hospitalarios y similares </t>
        </r>
        <r>
          <rPr>
            <sz val="9"/>
            <color rgb="FF000000"/>
            <rFont val="Tahoma"/>
            <family val="2"/>
          </rPr>
          <t xml:space="preserve">requeridos, revisados y evaluados
</t>
        </r>
      </text>
    </comment>
    <comment ref="A24" authorId="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4" authorId="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5" authorId="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5" authorId="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6" authorId="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6" authorId="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7" authorId="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7" authorId="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8" authorId="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8" authorId="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29" authorId="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D29" authorId="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138 PTS</t>
        </r>
      </text>
    </comment>
    <comment ref="H29" authorId="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E29" authorId="23" shapeId="0">
      <text>
        <r>
          <rPr>
            <sz val="9"/>
            <color indexed="81"/>
            <rFont val="Tahoma"/>
            <family val="2"/>
          </rPr>
          <t>Destinación específica FRE - Compra de medicamentos Monopolio del Estado</t>
        </r>
      </text>
    </comment>
    <comment ref="A30" authorId="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0" authorId="23" shapeId="0">
      <text>
        <r>
          <rPr>
            <sz val="9"/>
            <color indexed="81"/>
            <rFont val="Tahoma"/>
            <family val="2"/>
          </rPr>
          <t>Destinación específica FRE - Compra de medicamentos Monopolio del Estado</t>
        </r>
      </text>
    </comment>
    <comment ref="A31" authorId="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2" authorId="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D32" authorId="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pag 137 PTS Objetivo Sanitario</t>
        </r>
      </text>
    </comment>
    <comment ref="AE32" authorId="28" shapeId="0">
      <text>
        <r>
          <rPr>
            <b/>
            <sz val="9"/>
            <color indexed="81"/>
            <rFont val="Tahoma"/>
            <family val="2"/>
          </rPr>
          <t>DAVID ARBOLEDA CARVAJAL:</t>
        </r>
        <r>
          <rPr>
            <sz val="9"/>
            <color indexed="81"/>
            <rFont val="Tahoma"/>
            <family val="2"/>
          </rPr>
          <t xml:space="preserve">
Nómina</t>
        </r>
      </text>
    </comment>
    <comment ref="A33" authorId="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3" authorId="23" shapeId="0">
      <text>
        <r>
          <rPr>
            <sz val="9"/>
            <color indexed="81"/>
            <rFont val="Tahoma"/>
            <family val="2"/>
          </rPr>
          <t>Nómina</t>
        </r>
      </text>
    </comment>
    <comment ref="A34" authorId="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E34" authorId="23" shapeId="0">
      <text>
        <r>
          <rPr>
            <sz val="9"/>
            <color indexed="81"/>
            <rFont val="Tahoma"/>
            <family val="2"/>
          </rPr>
          <t>Destinación específica FRE - Tiquetes aéreos</t>
        </r>
      </text>
    </comment>
    <comment ref="A35" authorId="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6" authorId="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36" authorId="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37" authorId="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38" authorId="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t>
        </r>
      </text>
    </comment>
    <comment ref="D38" authorId="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38" authorId="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39" authorId="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39" authorId="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39" authorId="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0" authorId="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0" authorId="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0" authorId="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1" authorId="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1" authorId="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1" authorId="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2" authorId="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2" authorId="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2" authorId="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3" authorId="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3" authorId="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A44" authorId="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4" authorId="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4" authorId="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5" authorId="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45" authorId="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137 PTS</t>
        </r>
      </text>
    </comment>
    <comment ref="H45" authorId="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46" authorId="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6" authorId="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7" authorId="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7" authorId="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8" authorId="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8" authorId="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49" authorId="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49" authorId="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E49" authorId="66" shapeId="0">
      <text>
        <r>
          <rPr>
            <b/>
            <sz val="9"/>
            <color indexed="81"/>
            <rFont val="Tahoma"/>
            <family val="2"/>
          </rPr>
          <t>Contrato foco rabia, contrato uraba y bajo cauca.</t>
        </r>
      </text>
    </comment>
    <comment ref="A50" authorId="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0" authorId="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51" authorId="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2" authorId="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3" authorId="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3" authorId="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A54" authorId="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4" authorId="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PROTECCION Y TRATO DIGNO PAG 169 Y 168 PTS</t>
        </r>
      </text>
    </comment>
    <comment ref="D55" authorId="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138 PTS</t>
        </r>
      </text>
    </comment>
    <comment ref="H55" authorId="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56" authorId="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7" authorId="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57" authorId="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58" authorId="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59" authorId="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A60" authorId="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0" authorId="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1" authorId="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1" authorId="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2" authorId="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PG 132 PTS</t>
        </r>
      </text>
    </comment>
    <comment ref="H62" authorId="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63" authorId="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63" authorId="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63" authorId="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200 PTS</t>
        </r>
      </text>
    </comment>
    <comment ref="A64" authorId="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5" authorId="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6" authorId="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7" authorId="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68" authorId="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68" authorId="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69" authorId="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69" authorId="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0" authorId="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0" authorId="1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1" authorId="1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1" authorId="1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2" authorId="1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2" authorId="1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3" authorId="1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3" authorId="1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4" authorId="1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4" authorId="1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L74" authorId="1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concurrencia</t>
        </r>
      </text>
    </comment>
    <comment ref="A75" authorId="1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5" authorId="1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L75" authorId="1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LABORAL</t>
        </r>
      </text>
    </comment>
    <comment ref="A76" authorId="1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76" authorId="1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133 PTS</t>
        </r>
      </text>
    </comment>
    <comment ref="A77" authorId="1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78" authorId="1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79" authorId="1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A80" authorId="1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0" authorId="1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H80" authorId="1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1" authorId="1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1" authorId="1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2" authorId="1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2" authorId="1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3" authorId="1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3" authorId="1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4" authorId="1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H84" authorId="1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85" authorId="1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5" authorId="1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5" authorId="131"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6" authorId="1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6" authorId="1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6" authorId="134"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7" authorId="1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7" authorId="1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H87" authorId="137"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88" authorId="1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8" authorId="1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149 PTS</t>
        </r>
      </text>
    </comment>
    <comment ref="A89" authorId="1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89" authorId="1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89" authorId="142"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DEL PROGRAMA PAG 183 PTS
</t>
        </r>
      </text>
    </comment>
    <comment ref="A90" authorId="1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0" authorId="1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0" authorId="1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1" authorId="1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1" authorId="1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92" authorId="1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2" authorId="1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2" authorId="1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3" authorId="1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3" authorId="1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3" authorId="1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4" authorId="1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4" authorId="1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4" authorId="1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5" authorId="1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5" authorId="1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5" authorId="1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6" authorId="1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6" authorId="1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97" authorId="1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97" authorId="1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97" authorId="1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98" authorId="1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98" authorId="1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99" authorId="1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99" authorId="1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0" authorId="1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0" authorId="1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1" authorId="1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1" authorId="1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H101" authorId="1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SALUD PARA EL ALMA PAG 198 PTS</t>
        </r>
      </text>
    </comment>
    <comment ref="A102" authorId="1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2" authorId="1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3" authorId="1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3" authorId="1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4" authorId="1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4" authorId="1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5" authorId="1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5" authorId="1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A106" authorId="1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06" authorId="1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142 PTS</t>
        </r>
      </text>
    </comment>
    <comment ref="H107" authorId="1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SALUD PARA EL ALMA PAG 198 PTS</t>
        </r>
      </text>
    </comment>
    <comment ref="A108" authorId="1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08" authorId="1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08" authorId="1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09" authorId="1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09" authorId="1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09" authorId="1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10" authorId="1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0" authorId="1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10" authorId="1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111" authorId="1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1" authorId="1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1" authorId="1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2" authorId="1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2" authorId="1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2" authorId="1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3" authorId="2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3" authorId="2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3" authorId="2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4" authorId="2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3 transformado. pag 133</t>
        </r>
      </text>
    </comment>
    <comment ref="D114" authorId="2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14" authorId="2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PAG 183 PTS</t>
        </r>
      </text>
    </comment>
    <comment ref="A115" authorId="2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5" authorId="2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5" authorId="208"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6" authorId="2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6" authorId="2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6" authorId="211"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7" authorId="2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7" authorId="2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7" authorId="214"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8" authorId="2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8" authorId="2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8" authorId="217"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19" authorId="2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19" authorId="2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19" authorId="220"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A120" authorId="2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0" authorId="2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120" authorId="223"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PROGRAMA PG 183 PTS
</t>
        </r>
      </text>
    </comment>
    <comment ref="D121" authorId="2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140 PTS</t>
        </r>
      </text>
    </comment>
    <comment ref="H121" authorId="2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D122" authorId="226"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140 PTS </t>
        </r>
      </text>
    </comment>
    <comment ref="H122" authorId="2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H123" authorId="2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APS PAG 182 PTS</t>
        </r>
      </text>
    </comment>
    <comment ref="A124" authorId="2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4" authorId="2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4" authorId="2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5" authorId="2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5" authorId="2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5" authorId="2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6" authorId="2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6" authorId="2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6" authorId="2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7" authorId="2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7" authorId="2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7" authorId="2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8" authorId="2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28" authorId="2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28" authorId="2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29" authorId="2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29" authorId="2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0" authorId="2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0" authorId="2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1" authorId="2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1" authorId="2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2" authorId="2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33" authorId="2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34" authorId="2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4" authorId="2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5" authorId="2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5" authorId="2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6" authorId="2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6" authorId="2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7" authorId="2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7" authorId="2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8" authorId="2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8" authorId="2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39" authorId="2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39" authorId="2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40" authorId="2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H140" authorId="2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3 PAG 189 PTS</t>
        </r>
      </text>
    </comment>
    <comment ref="A141" authorId="2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42" authorId="2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2" authorId="2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147 PTS</t>
        </r>
      </text>
    </comment>
    <comment ref="H142" authorId="2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5. PAG 194</t>
        </r>
      </text>
    </comment>
    <comment ref="K142" authorId="27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E142" authorId="270" shapeId="0">
      <text>
        <r>
          <rPr>
            <b/>
            <sz val="9"/>
            <color indexed="81"/>
            <rFont val="Tahoma"/>
            <family val="2"/>
          </rPr>
          <t>LILIANA PATRICIA MEJIA VELEZ:</t>
        </r>
        <r>
          <rPr>
            <sz val="9"/>
            <color indexed="81"/>
            <rFont val="Tahoma"/>
            <family val="2"/>
          </rPr>
          <t xml:space="preserve">
$1.800.000.000 Recursos del Balance
$200.000.000 contrato actual UdeA</t>
        </r>
      </text>
    </comment>
    <comment ref="A143" authorId="2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3" authorId="2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147 PTS</t>
        </r>
      </text>
    </comment>
    <comment ref="H143" authorId="2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5. PAG 194</t>
        </r>
      </text>
    </comment>
    <comment ref="A144" authorId="2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A145" authorId="2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5" authorId="2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45" authorId="2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46" authorId="2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6" authorId="2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7" authorId="2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7" authorId="2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8" authorId="2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8" authorId="2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49" authorId="2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49" authorId="2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50" authorId="2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0" authorId="2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151" authorId="2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1" authorId="2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1" authorId="2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2" authorId="2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2" authorId="2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2" authorId="2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3" authorId="2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3" authorId="2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3" authorId="2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4" authorId="2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4" authorId="2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4" authorId="2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5" authorId="3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5" authorId="3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5" authorId="3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6" authorId="3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6" authorId="3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6" authorId="3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7" authorId="3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7" authorId="3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7" authorId="3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8" authorId="3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8" authorId="3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8" authorId="3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59" authorId="3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59" authorId="3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59" authorId="3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0" authorId="3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0" authorId="3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0" authorId="3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1" authorId="3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1" authorId="3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1" authorId="3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2" authorId="3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2" authorId="3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2" authorId="3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3" authorId="3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3" authorId="3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3" authorId="3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4" authorId="3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4" authorId="3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4" authorId="3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5" authorId="3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5" authorId="3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65" authorId="3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6" authorId="3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6" authorId="3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6" authorId="3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7" authorId="3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7" authorId="3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7" authorId="3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8" authorId="3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8" authorId="3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8" authorId="3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69" authorId="3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69" authorId="3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69" authorId="3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0" authorId="3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0" authorId="3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70" authorId="3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1" authorId="3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1" authorId="3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154 PTS</t>
        </r>
      </text>
    </comment>
    <comment ref="H171" authorId="3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2" authorId="3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2" authorId="3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72" authorId="3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3" authorId="3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3" authorId="3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173" authorId="3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4" authorId="3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4" authorId="3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4" authorId="3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5" authorId="3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5" authorId="3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5" authorId="3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6" authorId="3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6" authorId="3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6" authorId="3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7" authorId="3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7" authorId="3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7" authorId="3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8" authorId="3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8" authorId="3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8" authorId="3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79" authorId="3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79" authorId="3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179" authorId="3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PAG 194 PTS</t>
        </r>
      </text>
    </comment>
    <comment ref="A180" authorId="3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0" authorId="3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0" authorId="3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1" authorId="3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1" authorId="3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1" authorId="3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2" authorId="3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2" authorId="3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2" authorId="3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3" authorId="3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3" authorId="3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3" authorId="3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4" authorId="3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4" authorId="3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4" authorId="3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5" authorId="3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5" authorId="3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5" authorId="3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6" authorId="3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6" authorId="3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6" authorId="3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7" authorId="3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7" authorId="3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7" authorId="3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8" authorId="3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8" authorId="4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8" authorId="4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89" authorId="40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89" authorId="4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89" authorId="4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0" authorId="40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0" authorId="4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90" authorId="4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1" authorId="40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1" authorId="4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A192" authorId="4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192" authorId="41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192" authorId="4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193" authorId="4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3" authorId="4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3" authorId="4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4" authorId="4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4" authorId="4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A195" authorId="4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5" authorId="4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5" authorId="4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6" authorId="4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6" authorId="4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6" authorId="42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7" authorId="42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7" authorId="42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7" authorId="42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8" authorId="42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8" authorId="42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H198" authorId="42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7. NUESTRA GENTE. PAG 164 PTS</t>
        </r>
      </text>
    </comment>
    <comment ref="A199" authorId="43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199" authorId="43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152 PTS</t>
        </r>
      </text>
    </comment>
    <comment ref="A200" authorId="43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00" authorId="43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200" authorId="43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ADULTO MAYOR LINEA 1 NUESTRA GENTE PAG 161 PTS</t>
        </r>
      </text>
    </comment>
    <comment ref="A201" authorId="43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01" authorId="43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150 PTS</t>
        </r>
      </text>
    </comment>
    <comment ref="H201" authorId="43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5 ADULTO MAYOR LINEA 1 NUESTRA GENTE PAG 161 PTS</t>
        </r>
      </text>
    </comment>
    <comment ref="A202" authorId="43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2" authorId="43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202" authorId="44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203" authorId="44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3" authorId="44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157 PTS</t>
        </r>
      </text>
    </comment>
    <comment ref="H203" authorId="44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4 AUTORIDAD SANITARIA PAG 190 PTS</t>
        </r>
      </text>
    </comment>
    <comment ref="A204" authorId="44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4" authorId="44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H204" authorId="44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PTS PAG 183 PTS</t>
        </r>
      </text>
    </comment>
    <comment ref="A205" authorId="44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5" authorId="44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206" authorId="44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06" authorId="45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155 PTS</t>
        </r>
      </text>
    </comment>
    <comment ref="A207" authorId="45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7" authorId="45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08" authorId="45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8" authorId="45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09" authorId="45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09" authorId="45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0" authorId="45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10" authorId="45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1" authorId="45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11" authorId="46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12" authorId="46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2" authorId="46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2" authorId="46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3" authorId="46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3" authorId="46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3" authorId="46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4" authorId="46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4" authorId="46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4" authorId="46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5" authorId="47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5" authorId="47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5" authorId="47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6" authorId="47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6" authorId="47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6" authorId="47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A217" authorId="47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17" authorId="47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144 PTS</t>
        </r>
      </text>
    </comment>
    <comment ref="H217" authorId="47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11. PAG 204 PTS</t>
        </r>
      </text>
    </comment>
    <comment ref="D218" authorId="47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135 PTS</t>
        </r>
      </text>
    </comment>
    <comment ref="H218" authorId="48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5" authorId="48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D225" authorId="48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139 PTS</t>
        </r>
      </text>
    </comment>
    <comment ref="H225" authorId="48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6" authorId="48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D226" authorId="48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139 PTS</t>
        </r>
      </text>
    </comment>
    <comment ref="H226" authorId="48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PAG 200 PTS</t>
        </r>
      </text>
    </comment>
    <comment ref="A227" authorId="48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28" authorId="48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29" authorId="48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0" authorId="49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t>
        </r>
      </text>
    </comment>
    <comment ref="A231" authorId="49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1" authorId="49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2" authorId="49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2" authorId="49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3" authorId="49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3" authorId="49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4" authorId="49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4" authorId="49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5" authorId="49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1 TRANSFORMADO PAG 132 PTS</t>
        </r>
      </text>
    </comment>
    <comment ref="D235" authorId="50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136 PTS</t>
        </r>
      </text>
    </comment>
    <comment ref="A236" authorId="50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6" authorId="502"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6" authorId="50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37" authorId="50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7" authorId="505"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7" authorId="50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38" authorId="50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8" authorId="508"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8" authorId="50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39" authorId="51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2 PAG 133 PTS</t>
        </r>
      </text>
    </comment>
    <comment ref="D239" authorId="511" shapeId="0">
      <text>
        <r>
          <rPr>
            <sz val="11"/>
            <rFont val="Calibri"/>
          </rPr>
          <t xml:space="preserve">[Threaded comment]
Your version of Excel allows you to read this threaded comment; however, any edits to it will get removed if the file is opened in a newer version of Excel. Learn more: https://go.microsoft.com/fwlink/?linkid=870924
Comment:
    OBJETIVO SANITARIO: PAG 149 PTS
</t>
        </r>
      </text>
    </comment>
    <comment ref="H239" authorId="51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PAG 166 PTS</t>
        </r>
      </text>
    </comment>
    <comment ref="A240" authorId="513"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40" authorId="514"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240" authorId="515"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241" authorId="516"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D241" authorId="517"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SANITARIO PAG 156 PTS</t>
        </r>
      </text>
    </comment>
    <comment ref="H241" authorId="518"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PROGRAMA 2 NUESTRA VIDA. PAG 183 PTS</t>
        </r>
      </text>
    </comment>
    <comment ref="A242" authorId="519"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H242" authorId="520"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OBJETIVO DEL PROGRAMA AUTORIDAD SANITARIA PAG 190 PTS</t>
        </r>
      </text>
    </comment>
    <comment ref="A243" authorId="521"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 ref="A244" authorId="522" shapeId="0">
      <text>
        <r>
          <rPr>
            <sz val="11"/>
            <rFont val="Calibri"/>
          </rPr>
          <t>[Threaded comment]
Your version of Excel allows you to read this threaded comment; however, any edits to it will get removed if the file is opened in a newer version of Excel. Learn more: https://go.microsoft.com/fwlink/?linkid=870924
Comment:
    EJE ESTRUCTURANTE No 4. PAG. 134 PTS</t>
        </r>
      </text>
    </comment>
  </commentList>
</comments>
</file>

<file path=xl/sharedStrings.xml><?xml version="1.0" encoding="utf-8"?>
<sst xmlns="http://schemas.openxmlformats.org/spreadsheetml/2006/main" count="9744" uniqueCount="1181">
  <si>
    <t>ENTIDAD TERRITORIAL</t>
  </si>
  <si>
    <t>DOCUMENTO</t>
  </si>
  <si>
    <t>MOMENTO</t>
  </si>
  <si>
    <t>1 - Programar</t>
  </si>
  <si>
    <t>PASO</t>
  </si>
  <si>
    <t>2 - Elaboracion plan de accion en salud</t>
  </si>
  <si>
    <t>ACTIVIDAD</t>
  </si>
  <si>
    <t>5 - Elaboracion y consolidacion del plan de accion en salud</t>
  </si>
  <si>
    <t xml:space="preserve">FECHA DE FORMATO: 28/11/2017 </t>
  </si>
  <si>
    <t>REALIZADO: DIRECCIoN DE EPIDEMIOLOGIA Y DEMOGRAFIA - GRUPO DE PLANEACIoN EN SALUD</t>
  </si>
  <si>
    <t>* ESTE FORMATO NO REEMPLAZA EL CARGUE DE INFORMACIoN EN EL PORTAL WEB DE GESTIoN PDSP, DEBE SER UTILIZADO COMO GUIA PARA EL DILIGENCIAMIENTO DEL PLAN DE ACCIoN EN SALUD PARA EL POSTERIOR CARGUE EN LA PLATAFORMA DISPUESTA POR EL MINISTERIO DE SALUD Y PROTECCIoN SOCIALEN EL SISPRO.</t>
  </si>
  <si>
    <t>FECHA DE FORMATO: 15/01/2020</t>
  </si>
  <si>
    <t>Promocion_de_la_salud_3</t>
  </si>
  <si>
    <t>Gestion_de_riesgo_en_salud_2</t>
  </si>
  <si>
    <t>Año 2021</t>
  </si>
  <si>
    <t>Objetivos Estratégicos del PTS</t>
  </si>
  <si>
    <t>Dimension PDSP</t>
  </si>
  <si>
    <t>Programa</t>
  </si>
  <si>
    <t>Objetivos Sanitarios de la dimension u objetivos de resultado</t>
  </si>
  <si>
    <t>Nombre del Proyecto</t>
  </si>
  <si>
    <t>Meta Sanitaria de la dimension o meta de resultado</t>
  </si>
  <si>
    <t>Indicador de meta sanitaria de dimension(resultado)</t>
  </si>
  <si>
    <t>Objetivo sanitario del componente (producto)</t>
  </si>
  <si>
    <t>Meta Sanitaria del componente o meta de producto</t>
  </si>
  <si>
    <t>Indicador de producto</t>
  </si>
  <si>
    <t>Valor apropiacion año 2022 (en pesos)</t>
  </si>
  <si>
    <t>Descripcion de la Actividad</t>
  </si>
  <si>
    <t>Linea Operativa PDSP</t>
  </si>
  <si>
    <t>Categoria  Operativa PDSP</t>
  </si>
  <si>
    <t>Ambito territorial (Res 3202/16)</t>
  </si>
  <si>
    <t>Entornos (Res 3202/16)</t>
  </si>
  <si>
    <t>Momentos del curso de vida (Res 3202/16)</t>
  </si>
  <si>
    <t>Grupos étnicos</t>
  </si>
  <si>
    <t>Unidad de Medida</t>
  </si>
  <si>
    <t>Cantidad Programada año 2022</t>
  </si>
  <si>
    <t>Trimestre 1</t>
  </si>
  <si>
    <t>Trimestre 2</t>
  </si>
  <si>
    <t>Trimestre 3</t>
  </si>
  <si>
    <t>Trimestre 4</t>
  </si>
  <si>
    <t>Codigo Rubro Presupuestal</t>
  </si>
  <si>
    <t>Fuente de Financiacion</t>
  </si>
  <si>
    <t>Subcategoria Fuente de Financiacion</t>
  </si>
  <si>
    <t xml:space="preserve">Componente </t>
  </si>
  <si>
    <t xml:space="preserve">Codigo FUT Salud Pública </t>
  </si>
  <si>
    <t>Codigo Fut OTRO</t>
  </si>
  <si>
    <t>Total Recursos Programados (en pesos)</t>
  </si>
  <si>
    <t>Responsable Dependencia</t>
  </si>
  <si>
    <t>Responsable Cargo</t>
  </si>
  <si>
    <t>Nombres y Apellidos</t>
  </si>
  <si>
    <t xml:space="preserve">Adecuar las condiciones sociales, ambientales, sanitarias y alimentarias, las cuales evidencian atmosfera, suelo, recursos hídricos menos contaminados, además sin cambios extremos en los patrones meteorologicos aunado a suficientes políticas energéticas. Además de una infraestructura vial y vías de acceso en mejor estado para el acceso a los servicios de salud por parte de la poblacion y la comercializacion de los productos agrícolas del pequeño productor. Adicional, a una infraestructura de los servicios públicos suficiente y continua(agua potable) especialmente en los hogares de la zona rural, Complementario a esto, se hace un uso adecuado de las sustancias químicas y biologicas y sus residuos, por parte de los actores responsables del territorio, diversidad en la produccion y comercializacion de los alimentos, debido a escasas practicas relacionadas con la migracion de cultivos ilícitos, minería, deforestacion y ganadería extensiva generando un efecto directo en la disponibilidad suficiente y acceso adecuado a los alimentos, (Seguridad Alimentaria y Nutricional) en la poblacion antioqueña. Lo anterior, disminuye los riesgos químicos, físicos y biologicos, la morbimortalidad por enfermedades transmisibles, la malnutricion por déficit y la carencia específica y enfermedades cronicas en la poblacion </t>
  </si>
  <si>
    <t>SALUD AMBIENTAL</t>
  </si>
  <si>
    <t>Salud ambiental y factores de riesgos</t>
  </si>
  <si>
    <t>Realizar actividades de inspeccion, vigilancia y control y de asesoría y asistencia técnica a los establecimientos comercializadores y usuarios de medicamentos y otros productos farmacéuticos en Antioquia, con el fin de intervenir los determinantes sanitarios y ambientales de la salud relacionados con las sustancias y productos químicos, residuos peligrosos, nanotecnologías y dispositivos médicos de uso estético y cosmético.</t>
  </si>
  <si>
    <t xml:space="preserve">Desarrollo de la IVC de la gestion interna de residuos hospitalarios y similares en establecimientos generadores, en el Departamento de Antioquia. </t>
  </si>
  <si>
    <t>Al 2023, el 99% de los establecimientos de interés sanitario vigilados y controlados en los municipios categoría 4,5,6.
A 2023 el 100% de las entidades territoriales de salud implementado la gestión integral de sus residuos peligrosos.</t>
  </si>
  <si>
    <t>Establecimientos de interés sanitario vigilados y controlados  en los municipios categoría 4,5,6</t>
  </si>
  <si>
    <t xml:space="preserve">Propender por el bienestar de la población antioqueña se hace necesario desarrollar las acciones de inspección, vigilancia y control que permitan gestionar los riesgos sanitarios y ambientales asociados a los bienes y servicios que puedan generar riesgo para la salud pública. </t>
  </si>
  <si>
    <t>Al 2023, tener el 99% de los Planes de Gestion integral de Establecimientos Generadores de Residuos Hospitalarios y similares, requeridos, revisados y evaluados</t>
  </si>
  <si>
    <t>Planes de gestion integral de establecimientos generadores de residuos hospitalarios y similares requeridos, revisados y evaluados</t>
  </si>
  <si>
    <t xml:space="preserve">Gestion Proyecto </t>
  </si>
  <si>
    <t>Gestion de la salud pública</t>
  </si>
  <si>
    <t>GSP - Inspeccion, Vigilancia y Control</t>
  </si>
  <si>
    <t>NUMERO</t>
  </si>
  <si>
    <t xml:space="preserve">2-3 131D 0-SP3033 C19031 01-0078/001&gt;006
</t>
  </si>
  <si>
    <t>SGP Ley 715 de 2001</t>
  </si>
  <si>
    <t>Recursos provenientes del Sistema General de Participaciones para salud - SGP Salud Publica</t>
  </si>
  <si>
    <t>Habitat  saludable</t>
  </si>
  <si>
    <t>DIRRECCIÓN SALUD AMBIENTAL Y FACTORES DE RIESGO</t>
  </si>
  <si>
    <t xml:space="preserve">DIRECTORA </t>
  </si>
  <si>
    <t xml:space="preserve">DIANA CAROLINA SALAZAR GIRALDO </t>
  </si>
  <si>
    <t>Al 2023, el 99% de los establecimientos de interés sanitario vigilados y controlados en los municipios categoría 4,5,6.
A 2023 el 100% de las entidades territoriales de salud implemental la gestión integral de sus residuos peligrosos.</t>
  </si>
  <si>
    <t>Vigilancia y Control Gestion Interna RHs.</t>
  </si>
  <si>
    <t xml:space="preserve">2-3 131D 0-SP3033 C19031 01-0078/002&gt;006
</t>
  </si>
  <si>
    <t>Desarrollo de la IVC de la gestion interna de residuos hospitalarios y similares en establecimientos generadores, en el Departamento de Antioquia.</t>
  </si>
  <si>
    <t>Control Residuos y Decomisos.</t>
  </si>
  <si>
    <t>Kilogramos</t>
  </si>
  <si>
    <t xml:space="preserve">2-3 131D 0-SP3033 C19031 01-0078/003&gt;006
2-3 131D 0-SP3033 F19031 01-0078/003&gt;006
</t>
  </si>
  <si>
    <t>PIC-Actividades de IEC</t>
  </si>
  <si>
    <t>Promocion de la salud</t>
  </si>
  <si>
    <t>PIC - Informacion en salud</t>
  </si>
  <si>
    <t>Urbano</t>
  </si>
  <si>
    <t xml:space="preserve">Institucional </t>
  </si>
  <si>
    <t>Adultez</t>
  </si>
  <si>
    <t>Todos</t>
  </si>
  <si>
    <t xml:space="preserve">2-3 131D 0-SP3033 C19031 01-0078/005&gt;006
</t>
  </si>
  <si>
    <t>Determinar la carga ambiental de las enfermedades prioritarias en salud pública relacionadas con factores ambientales, a nivel territorial, para lo cual se deberá realizar un estudio de carga ambiental de la enfermedad atribuible a los principales factores de riesgo ambientales a los cuales está expuesta la poblacion.</t>
  </si>
  <si>
    <t>Fortalecimiento de la Vigilancia epidemiologica, prevencion y control de las intoxicaciones por sustancias químicas en el Departamento de Antioquia</t>
  </si>
  <si>
    <t>Al 2023 alcanzar una incidencia de 44,7 por 100.000 habitantes</t>
  </si>
  <si>
    <t>Incidencia de intoxicaciones por sustancias químicas</t>
  </si>
  <si>
    <t>Propender por el bienestar de la población antioqueña se hace necesario desarrollar las acciones de inspección, vigilancia y control que permitan gestionar los riesgos sanitarios y ambientales asociados a los bienes y servicios que puedan generar riesgo para la salud pública.</t>
  </si>
  <si>
    <t>Al 2023 tener el 98% de los eventos de intoxicación por sustancias químicas vigilados y controlados</t>
  </si>
  <si>
    <t>Eventos de intoxicación por sustancias químicas vigilados y controlados</t>
  </si>
  <si>
    <t>Fortalec y Apoyo Vig Epid intox qcas</t>
  </si>
  <si>
    <t xml:space="preserve">Gestión de la salud pública
</t>
  </si>
  <si>
    <t xml:space="preserve">Inspección, vigilancia y control
</t>
  </si>
  <si>
    <t xml:space="preserve">2-3 131D 0-OI2648 C19031 01-0069/003&gt;009
</t>
  </si>
  <si>
    <t>RENTAS CEDIDAS</t>
  </si>
  <si>
    <t xml:space="preserve">IVA cedido de licores, vinos y aperitivos destinado a salud (IVA licores 100% salud; vinos, aperitivos y similares 70% salud)
</t>
  </si>
  <si>
    <t>PROFESIONAL UNIVERSITARIO</t>
  </si>
  <si>
    <t>ROSENDO OROZCO</t>
  </si>
  <si>
    <t xml:space="preserve">Inspección, vigilancia y control
</t>
  </si>
  <si>
    <t xml:space="preserve">2-3 131D 0-SP3033 C19031 01-0069/003&gt;006
</t>
  </si>
  <si>
    <t>Soporte en Actividades Compe Ley-AOAT</t>
  </si>
  <si>
    <t>Gestión de la salud pública</t>
  </si>
  <si>
    <t xml:space="preserve">GSP - Desarrollo de capacidades
</t>
  </si>
  <si>
    <t xml:space="preserve">2-3 131D 0-SP3033 C19031 01-0069/002&gt;006
2-3 131D 0-SP3033 F19031 01-0069/002&gt;006
</t>
  </si>
  <si>
    <t>PIC-Actividades IEC( manejo plaguicidas, mercurio, manejo hospitalario)</t>
  </si>
  <si>
    <t>Urbano, Rural</t>
  </si>
  <si>
    <t xml:space="preserve">Todos
</t>
  </si>
  <si>
    <t xml:space="preserve">2-3 131D 0-SP3033 C19031 01-0069/004&gt;006
</t>
  </si>
  <si>
    <t>Gestión del Proyecto</t>
  </si>
  <si>
    <t>Gestion de la salud publica</t>
  </si>
  <si>
    <t>GSP - Vigilancia en salud pública</t>
  </si>
  <si>
    <t xml:space="preserve">2-3 131D 0-SP3033 C19031 01-0069/006&gt;006
</t>
  </si>
  <si>
    <t xml:space="preserve">Realizar actividades de inspección, vigilancia y control y de asesoría y asistencia técnica a los establecimientos comercializadores y usuarios de medicamentos y otros productos farmacéuticos en Antioquia, con el fin de intervenir los determinantes sanitarios y ambientales de la salud relacionados con las sustancias y productos químicos, residuos peligrosos, nanotecnologías y dispositivos médicos de uso estético y cosmético. </t>
  </si>
  <si>
    <t>Fortalecimiento de la vigilancia sanitaria a la comercializacion de medicamentos y otros productos farmacéuticos en el Departamento de Antioquia</t>
  </si>
  <si>
    <t>A 2023, se tendrá un cobertura del 99% de los establecimientos de comercialización y distribución de productos farmacéuticos, vigilados y controlados</t>
  </si>
  <si>
    <t>Cobertura de establecimientos de comercializacion y distribucion de productos farmacéuticos, vigilados y controlados</t>
  </si>
  <si>
    <t>Propender por el bienestar de la población antioqueña se hace necesario desarrollar las acciones de inspección, vigilancia y control que permitan gestionar los riesgos sanitarios y ambientales asociados a los bienes y servicios que puedan generar riesgo para la salud pública.</t>
  </si>
  <si>
    <t>Al 2023, realizar 7.773  visitas a a establecimientos de comercializacion y distribucion de productos farmacéuticos inspeccionados, vigilados y
controlados</t>
  </si>
  <si>
    <t xml:space="preserve">Visitas a establecimientos de comercializacion y distribucion de productos farmacéuticos inspeccionados, vigilados y controlados      </t>
  </si>
  <si>
    <t>Fondo Rotatorio de Estupefacientes</t>
  </si>
  <si>
    <t>Gestion de insumos</t>
  </si>
  <si>
    <t xml:space="preserve">2-3 131D 0-OI2608 C19031 01-0059/001&gt;009
2-3 131D 4-OI2608 C19031 01-0059/001&gt;009
</t>
  </si>
  <si>
    <t>RECURSOS PROPIOS</t>
  </si>
  <si>
    <t xml:space="preserve">DAVID ARBOLEDA CAEVAJAL </t>
  </si>
  <si>
    <t>Gestion del proyecto</t>
  </si>
  <si>
    <t xml:space="preserve">Inspeccion,vigilancia y control </t>
  </si>
  <si>
    <t xml:space="preserve">2-3 131D 0-SP3033 C19031 01-0059/002&gt;006
</t>
  </si>
  <si>
    <t xml:space="preserve">2-3 131D 0-OI2608 C19031 01-0059/002&gt;009
2-3 131D 0-OI2608 F19031 01-0059/002&gt;009
2-3 131D 0-OI2608 C19031 01-0059/002&gt;009
2-3 131D 0-OI2653 C19031 01-0059/002&gt;009
2-3 131D 4-OI2608 C19031 01-0059/002&gt;009
</t>
  </si>
  <si>
    <t>Gestion administrativa y financiera</t>
  </si>
  <si>
    <t xml:space="preserve">2-3 131D 0-OI2648 C19031 01-0059/002&gt;009
</t>
  </si>
  <si>
    <t>IVA cedido de licores, vinos y aperitivos destinado a salud (IVA licores 100% salud; vinos, aperitivos y similares 70% salud)</t>
  </si>
  <si>
    <t>PIC-Actividades educacion comunicacion salud</t>
  </si>
  <si>
    <t>Urbano y Rural</t>
  </si>
  <si>
    <t xml:space="preserve">2-3 131D 0-SP3033 C19031 01-0059/003&gt;006
</t>
  </si>
  <si>
    <t>Otras acciones IVC y AAT</t>
  </si>
  <si>
    <t xml:space="preserve">2-3 131D 0-SP3033 C19031 01-0059/004&gt;006
</t>
  </si>
  <si>
    <t>Desarrollo Tecnologico IVC</t>
  </si>
  <si>
    <t>Gestion del conocimiento</t>
  </si>
  <si>
    <t xml:space="preserve">2-3 131D 0-OI2608 C19031 01-0059/005&gt;009
2-3 131D 0-OI2608 F19031 01-0059/005&gt;009
</t>
  </si>
  <si>
    <t>Asesoría y AT- apoyo logístico</t>
  </si>
  <si>
    <t>Desarrollo de capacidades</t>
  </si>
  <si>
    <t xml:space="preserve">2-3 131D 0-OI2608 C19031 01-0059/006&gt;009
</t>
  </si>
  <si>
    <t>Soporte en Actividades Compe Ley y AOAT</t>
  </si>
  <si>
    <t xml:space="preserve">2-3 131D 0-OI2648 C19031 01-0059/007&gt;009
2-3 131D 0-OI2648 F19031 01-0059/007&gt;009
</t>
  </si>
  <si>
    <t>Fortalecimiento de la Vigilancia Sanitaria en el uso de radiaciones y en la oferta de servicios de seguridad y salud en el trabajo en el Departamento de Antioquia</t>
  </si>
  <si>
    <t>Al 2023, el 99% de los establecimientos de interés sanitario vigilados y controlados en los municipios categoría 4,5,6</t>
  </si>
  <si>
    <t>Al 2023, tener 9.000 Instituciones con fuentes emisoras de radiaciones ionizantes y de la oferta de servicios de seguridad y salud en el trabajo, que cumplen con la norma de protección radiológica y seguridad</t>
  </si>
  <si>
    <t xml:space="preserve">Instituciones con fuentes emisoras de radiaciones ionizantes y de la oferta de servicios de seguridad y salud en el trabajo, que cumplen con la norma de proteccion radiologica y seguridad </t>
  </si>
  <si>
    <t>PIC-Informacion-Educacion y Comunicacion</t>
  </si>
  <si>
    <t>Promocion salud</t>
  </si>
  <si>
    <t xml:space="preserve">Informacion en salud </t>
  </si>
  <si>
    <t xml:space="preserve">Urbano
</t>
  </si>
  <si>
    <t>Institucional</t>
  </si>
  <si>
    <t xml:space="preserve">2-3 131D 0-SP3033 C19031 01-0067/005&gt;006
</t>
  </si>
  <si>
    <t>PIEDAD MARTINEZ</t>
  </si>
  <si>
    <t xml:space="preserve">2-3 131D 0-OI2648 C19031 01-0067/005&gt;009
</t>
  </si>
  <si>
    <t>Gestion del Proyecto</t>
  </si>
  <si>
    <t>Gestion de Salud Publica</t>
  </si>
  <si>
    <t xml:space="preserve">Inpeccion Vigilancia y Control </t>
  </si>
  <si>
    <t xml:space="preserve">2-3 131D 0-OI2648 C19031 01-0067/001&gt;009
</t>
  </si>
  <si>
    <t xml:space="preserve">  </t>
  </si>
  <si>
    <t xml:space="preserve">2-3 131D 0-SP3033 C19031 01-0067/001&gt;006
</t>
  </si>
  <si>
    <t xml:space="preserve">2-3 131D 0-OI2606 C19031 01-0067/001&gt;009
</t>
  </si>
  <si>
    <t>Licencias de Rayos X</t>
  </si>
  <si>
    <t>Control calidad equipos Rx</t>
  </si>
  <si>
    <t xml:space="preserve">2-3 131D 0-OI2606 C19031 01-0067/002&gt;009
2-3 131D 0-OI2606 F19031 01-0067/002&gt;009
2-3 131D 4-OI2606 C19031 01-0067/002&gt;009
</t>
  </si>
  <si>
    <t xml:space="preserve">Licencias de Rayos X
</t>
  </si>
  <si>
    <t xml:space="preserve">2-3 131D 0-OI2643 C19031 01-0067/002&gt;009
2-3 131D 0-OI2648 C19031 01-0067/002&gt;009
</t>
  </si>
  <si>
    <t>Soporte Actividades por Competen de Ley</t>
  </si>
  <si>
    <t>Gestion de la Salud Publica</t>
  </si>
  <si>
    <t xml:space="preserve">2-3 131D 0-OI2619 C19031 01-0067/007&gt;009
2-3 131D 0-OI2619 F19031 01-0067/007&gt;009
</t>
  </si>
  <si>
    <t>VIDA SALUDABLE Y ENFERMEDADES TRANSMISIBLES</t>
  </si>
  <si>
    <t>Mejoramiento de la situacion de salud de Antioquia</t>
  </si>
  <si>
    <t>Implementar la Estrategia de Gestión integral de Zoonosis, para contribuir mediante acciones de promoción, prevención, vigilancia y control, en la reducción de la carga de las enfermedades transmitidas por animales vertebrados (Encefalitis, Rabia, Leptospirosis, Brucelosis, Toxoplasmosis y otras), producto de sus complicaciones y mortalidad en los humanos.</t>
  </si>
  <si>
    <t>Fortalecimiento de la gestion integral de las zoonosis en el Departamento Antioquia. Antioquia</t>
  </si>
  <si>
    <t xml:space="preserve">Al 2023 la incidencia de leptospirosis es de 1,89 por 100.000 habitantes.
A 2023, la estrategia de gestion integrada para la vigilancia, promocion de la salud, prevencion y control de las Enfermedades Transmitidas por Vectores y las Zoonosis, está implementada intersectorialmente en todo el territorio departamental. </t>
  </si>
  <si>
    <t>Incidencia de leptospirosis</t>
  </si>
  <si>
    <t xml:space="preserve">Promover acciones para garantizar la salud y tenencia responsable en caninos y felinos, contribuyendo al mejoramiento de las condiciones higiénico-sanitarias de los habitantes; disminuyendo factores de riesgo asociados a la tenencia de animales, apoyando el bienestar de la población y creando entornos saludables para todos.
La Gobernación de Antioquia trabajará articuladamente con los municipios para garantizar un lugar seguro para los animales: sea este un centro de bienestar animal, coso municipal u hogar de paso público o privado, a donde se llevarán los animales domésticos o mascotas que penetren predios ajenos o vaguen por sitios públicos y se desconozca quién es el propietario o tenedor del mismo, y que por su condición física o situación de riesgo ameriten la atención o su custodia temporal. (Gobierno Nacional de Colombia, 2016). El programa trato digno a los animales busca el control de las poblaciones de felinos y caninos, la conformación de las Juntas Defensoras de los animales, la sustitución de vehículos de tracción animal, el fortalecimiento de los operadores de la norma de protección animal y la educación en temas de convivencia responsable con animales.
</t>
  </si>
  <si>
    <t>Al 2023 obtener un 20% de población canina y felina estimada en municipios priorizados</t>
  </si>
  <si>
    <t>Estimación de población canina y felina en Municipios priorizados</t>
  </si>
  <si>
    <t>Estim pobla kninos y flinos Dpto priori</t>
  </si>
  <si>
    <t>Gestion de conocimeinto</t>
  </si>
  <si>
    <t xml:space="preserve">2-3 131D 0-SP3033 C19031 01-0063/005&gt;006
</t>
  </si>
  <si>
    <t>Condiciones y situaciones endemo-epidémicas.</t>
  </si>
  <si>
    <t>Gloria Patricia Rámirez</t>
  </si>
  <si>
    <t>Al 2023, alcanzar 128.000 Caninos y felinos esterilizados</t>
  </si>
  <si>
    <t>Caninos y felinos esterilizados</t>
  </si>
  <si>
    <t>Cirugia de esterilizacion canino/felino</t>
  </si>
  <si>
    <t>Vigilancia en salud publica</t>
  </si>
  <si>
    <t xml:space="preserve">2-3 131D 0-OI1010 C19031 01-0063/001&gt;009
</t>
  </si>
  <si>
    <t xml:space="preserve">Recursos del esfuerzo propio departamental, municipal o distrital destinados al sector salud
</t>
  </si>
  <si>
    <t xml:space="preserve">2-3 131D 0-OI2648 C19031 01-0063/001&gt;009
</t>
  </si>
  <si>
    <t>PIC-Aplicacion rural de vacuna antirrábica</t>
  </si>
  <si>
    <t>Gestion del riesgo en salud pública</t>
  </si>
  <si>
    <t>Vacunacion antirrábica</t>
  </si>
  <si>
    <t>Porcentaje</t>
  </si>
  <si>
    <t xml:space="preserve">2-3 131D 0-SP3033 C19031 01-0063/002&gt;006
</t>
  </si>
  <si>
    <t>Al 2023, realizar 4  campañas para la tenencia responsable de animales de compañía, proteccion animal, bienestar animal y seguridad social, realizadas</t>
  </si>
  <si>
    <t>Campañas para la tenencia responsable de animales de compañía, proteccion animal, bienestar animal y seguridad social, realizadas</t>
  </si>
  <si>
    <t xml:space="preserve">PIC-Actividades de IEC </t>
  </si>
  <si>
    <t xml:space="preserve">todos
</t>
  </si>
  <si>
    <t>todos</t>
  </si>
  <si>
    <t xml:space="preserve">2-3 131D 0-SP3033 C19031 01-0063/008&gt;006
</t>
  </si>
  <si>
    <t xml:space="preserve">2-3 131D 0-SP3033 C19031 01-0063/007&gt;006
2-3 131D 0-SP3033 F19031 01-0063/007&gt;006
</t>
  </si>
  <si>
    <t xml:space="preserve">2-3 131D 0-SP3033 C19031 01-0063/006&gt;006
</t>
  </si>
  <si>
    <t>Apoyo a la gestion</t>
  </si>
  <si>
    <t xml:space="preserve">2-3 131D 0-SP3033 C19031 01-0063/003&gt;006
</t>
  </si>
  <si>
    <t>DIRECCIoN DE FACTORES DE RIESGO</t>
  </si>
  <si>
    <t xml:space="preserve">2-3 131D 0-OI2648 C19031 01-0063/003&gt;009
</t>
  </si>
  <si>
    <t>Identificar y prevenir las amenazas para la salud proveniente de la actual crisis climática para lo cual se debe fortalecer la capacidad de atencion y respuesta de las instituciones prestadoras de servicios de salud entorno a las  emergencias y desastres, contando con recurso humano suficiente de planta y con las competencias necesarias  para generar capacidades en las instituciones prestadoras de servicios de salud  y para el abordaje y la gestion integral de  los riesgos provenientes del fenomeno de cambio climático.</t>
  </si>
  <si>
    <t>Fortalecimiento de la prevencion, vigilancia y control de los factores de riesgo sanitarios, ambientales y del consumo, en el Departamento de Antioquia</t>
  </si>
  <si>
    <t>AL 2023, tener 12 terminales terrestres, marítimas, aéreos y medios de transporte vigilados y controlados de acuerdo con los estándares sanitarioscategoría 4, 5 y 6 para mejorar condiciones ambientales que contribuyan a la salud pública, obteniendo así la transformacion</t>
  </si>
  <si>
    <t>Terminales terrestres, marítimas, aéreos y medios de transporte vigilados y controlados de acuerdo con los estándares sanitarios</t>
  </si>
  <si>
    <t>Gestión del proyecto</t>
  </si>
  <si>
    <t xml:space="preserve">2-3 131D 0-SP3033 C19052 01-0066/001&gt;006
</t>
  </si>
  <si>
    <t>Salud Ambiental</t>
  </si>
  <si>
    <t>JUAN PABLO ZULUAGA</t>
  </si>
  <si>
    <t xml:space="preserve">2-3 131D 0-OI2648 C19052 01-0066/001&gt;009
</t>
  </si>
  <si>
    <t>Apoyo a la Gestión</t>
  </si>
  <si>
    <t xml:space="preserve">2-3 131D 0-SP3033 C19052 01-0066/002&gt;006
</t>
  </si>
  <si>
    <t xml:space="preserve">2-3 131D 0-OI2648 C19052 01-0066/002&gt;009
2-3 131D 0-OI2648 F19052 01-0066/002&gt;009
2-3 131D 0-OI2648 F19052 01-0066/002&gt;009
</t>
  </si>
  <si>
    <t>PIC-Actividades de IEC en salud</t>
  </si>
  <si>
    <t xml:space="preserve">2-3 131D 0-SP3033 C19052 01-0066/003&gt;006
</t>
  </si>
  <si>
    <t xml:space="preserve">2-3 131D 0-OI2648 C19052 01-0066/003&gt;009
</t>
  </si>
  <si>
    <t>Suministros y equipos</t>
  </si>
  <si>
    <t xml:space="preserve">2-3 131D 0-OI2648 C19052 01-0066/004&gt;009
</t>
  </si>
  <si>
    <t xml:space="preserve">2-3 131D 0-SP3033 C19052 01-0066/005&gt;006
2-3 131D 0-SP3033 F19052 01-0066/005&gt;006
</t>
  </si>
  <si>
    <t>Garantizar y materializar el derecho de la población colombiana a vivir libre de enfermedades transmisibles en todas las etapas del ciclo de vida y en los territorios cotidianos, con enfoque diferencial y de equidad, mediante la transformación positiva de situaciones y condiciones endémicas, epidémicas, emergentes, re-emergentes y desatendidas, para favorecer el desarrollo humano, social y sostenible.</t>
  </si>
  <si>
    <t>Prevencion y Promocion de las enfermedades transmitidas por vectores, EGI (Estrategia de gestion integral en vectores) en el departamento de Antioquia</t>
  </si>
  <si>
    <t>Al 2023 se obtiene una meta del 56,6 por 100.000 habitantes en la incidencia por dengue.
A 2023, la estrategia de gestión integrada para la vigilancia, promoción de la salud, prevención y control de las Enfermedades Transmitidas por Vectores y las Zoonosis, está implementada intersectorialmente en todo el territorio departamental.</t>
  </si>
  <si>
    <t>Incidencia de casos de dengue</t>
  </si>
  <si>
    <t xml:space="preserve">Al 2023, realizar el 499.020 acciones de control en vectores (fumigacion y/o promocion de la salud) </t>
  </si>
  <si>
    <t xml:space="preserve">Acciones de control en vectores (fumigacion y/o promocion de la salud) </t>
  </si>
  <si>
    <t xml:space="preserve">PIC-Gestion </t>
  </si>
  <si>
    <t>Prevencion y control de vectores</t>
  </si>
  <si>
    <t xml:space="preserve">2-3 131D 0-SP3033 C19052 01-0080/001&gt;006
</t>
  </si>
  <si>
    <t>PROFESIONAL ESPECIALIZADO</t>
  </si>
  <si>
    <t>ARMANDO GALEANO</t>
  </si>
  <si>
    <t>PIC-Evaluacion del riesgo de las ETV</t>
  </si>
  <si>
    <t xml:space="preserve">2-3 131D 0-SP3033 C19052 01-0080/002&gt;006
2-3 131D 0-SP3033 F19052 01-0080/002&gt;006
</t>
  </si>
  <si>
    <t>Al 2023 se obtiene una meta de 76,1 por 100.000 habitantes la incidencia de leishmaniasis en el Departamento de Antioquia. 
A 2023, la estrategia de gestión integrada para la vigilancia, promoción de la salud, prevención y control de las Enfermedades Transmitidas por Vectores y las Zoonosis, está implementada intersectorialmente en todo el territorio departamental.</t>
  </si>
  <si>
    <t xml:space="preserve">Incidencia de casos de  leishmaniasis </t>
  </si>
  <si>
    <t xml:space="preserve">2-3 131D 0-SP3151 C19052 01-0080/002&gt;006
2-3 131D 0-SP3151 F19052 01-0080/002&gt;006
</t>
  </si>
  <si>
    <t>TRANSFERENCIA DE LA NACIoN</t>
  </si>
  <si>
    <t>Programa Malaria</t>
  </si>
  <si>
    <t>PIC-Viviendas fumigadas y con promocion de la salud</t>
  </si>
  <si>
    <t xml:space="preserve">2-3 131D 0-SP3033 C19052 01-0080/003&gt;006
2-3 131D 0-SP3033 F19052 01-0080/003&gt;006
</t>
  </si>
  <si>
    <t>Al 2023 se obtiene una meta de 85,1 por 100.000 habitantes en la incidencia de malaria.
A 2023, la estrategia de gestión integrada para la vigilancia, promoción de la salud, prevención y control de las Enfermedades Transmitidas por Vectores y las Zoonosis, está implementada intersectorialmente en todo el territorio departamental.</t>
  </si>
  <si>
    <t xml:space="preserve">Incidencia de casos de malaria </t>
  </si>
  <si>
    <t xml:space="preserve">2-3 131D 0-SP3151 C19052 01-0080/003&gt;006
2-3 131D 0-SP3151 F19052 01-0080/003&gt;006
</t>
  </si>
  <si>
    <t xml:space="preserve">Implementar modelos educativos incluyentes e integradores que reconozcan y aborden la diversidad cultural y poblacional de los diferentes territorios del departamento unido a la articulacion intersectorial e interdisciplinaria, que generen acciones para promover el autocuidado, los hábitos y estilos de vida saludables, en los entornos hogar, educativo, comunitario, institucional y laboral; la participacion social y el reconocimiento de los derechos y deberes en la poblacion antioqueña, para el goce efectivo de la salud. </t>
  </si>
  <si>
    <t>Dimension_vida_saludable_y_condiciones_no_transmisibles</t>
  </si>
  <si>
    <t>Atención Primaria En Salud: Acercando Los Servicios Sociales</t>
  </si>
  <si>
    <t>Promover estrategias de estilos de vida saludable a través de la intervencion intersectorial y apropiadas por la comunidad</t>
  </si>
  <si>
    <t>Fortalecimiento APS Territorio Saludable y Comprometido por la Vida, Antioquia</t>
  </si>
  <si>
    <t>AL 2023 se cuenta con el 30% de los hogares con riesgo psicosocial alto, intervenidos en la dinámica familiar por medio de la estrategia primaria en salud (APS).
A 2023, se establece la línea base de las enfermedades laborales, diagnosticadas por cada 100.000 trabajadores afiliados al Sistema General de Riesgos Laborales, en periodos bienales.</t>
  </si>
  <si>
    <t>Hogares con riesgo psicosocial alto, intervenidos en la dinámica familiar por medio de la estrategia primaria en salud (APS)</t>
  </si>
  <si>
    <t>Fomentar entornos familiares y comunitarios favorables para el desarrollo de capacidades, competencias ciudadanas y comunitarias desde la corresponsabilidad en el cuidado de la salud, mediante el desarrollo de acciones de articulación intersectorial, promoción de la salud y prevención de la enfermedad, participación comunitaria y orientación a los servicios de salud en el marco estratégico de la Atención Primaria en Salud (APS).</t>
  </si>
  <si>
    <t>Al 2023, contar con la estrategia de atención primaria en salud articulada al 90% de los programas bandera del Plan de Desarrollo Departamental</t>
  </si>
  <si>
    <t>Estrategia de Atención Primaria en Salud, articulada a los programas bandera del Plan de Desarrollo Departamental</t>
  </si>
  <si>
    <t>Soporte Actividades Comp Ley-Tranv APS</t>
  </si>
  <si>
    <t>Gestión de la Salud Pública</t>
  </si>
  <si>
    <t>GSP - Coordinación Intersectorial</t>
  </si>
  <si>
    <t>2-3 131D 0-SP3033 C19052 01-0085/004&gt;006</t>
  </si>
  <si>
    <t>Fortalecimiento de la autoridad sanitaria</t>
  </si>
  <si>
    <t>DIRECCIoN SALUD COLECTIVA</t>
  </si>
  <si>
    <t>Ana Maria Escobar</t>
  </si>
  <si>
    <t>GSP -Desarrollo de capacidades</t>
  </si>
  <si>
    <t>2-3 131D 0-SP3033 C19052 01-0085/006&gt;006</t>
  </si>
  <si>
    <t>Al 2023 alcanzar un 80% de los municipios y/o distrito con el modelo de Atención Primaria en Salud (APS) ajustado</t>
  </si>
  <si>
    <t>Municipios y/o Distrito con el modelo de Atención Primaria en Salud (APS) ajustado</t>
  </si>
  <si>
    <t>Construc lineam y docum tecn ajuste APS</t>
  </si>
  <si>
    <t>GSP - Desarrollo de capacidades</t>
  </si>
  <si>
    <t>2-3 131D 0-SP3033 F19052 01-0085/002&gt;006</t>
  </si>
  <si>
    <t>2-3 131D 0-OI2648 F19052 01-0085/002&gt;009</t>
  </si>
  <si>
    <t>Al 2023 contar con un 80% de Municipios y/o Distrito con el modelo de Atencion Primaria en Salud (APS) ajustado</t>
  </si>
  <si>
    <t>Municipios y/o distrito con instrumentos con intervencion en riesgos en el entorno laboral por medio de la estrategia APS (atencion primeria en Salud)</t>
  </si>
  <si>
    <t>Diseñ revis ajust entor lab x medio APS</t>
  </si>
  <si>
    <t>2-3 131D 0-SP3033 F19052 01-0085/003&gt;006</t>
  </si>
  <si>
    <t>2-3 131D 0-OI2648 F19052 01-0085/003&gt;009</t>
  </si>
  <si>
    <t>PIC-Fortalecer acciones de SP enmarcadas APS</t>
  </si>
  <si>
    <t>Promoción de la salud</t>
  </si>
  <si>
    <t>PIC - Educación y comunicación en salud</t>
  </si>
  <si>
    <t xml:space="preserve">Rural
Rural disperso
Urbano </t>
  </si>
  <si>
    <t>Comunitario
Laboral</t>
  </si>
  <si>
    <t xml:space="preserve">
Juventud
Adultez
Vejez</t>
  </si>
  <si>
    <t>2-3 131D 0-SP3033 C19052 01-0085</t>
  </si>
  <si>
    <t>PIC-Desarrollo Capacid Equips Bas Ent Labor</t>
  </si>
  <si>
    <t>2-3 131D 0-SP3033 C19052 01-0085/005&gt;006</t>
  </si>
  <si>
    <t xml:space="preserve"> Fortalecimiento Autocuidarnos, un camino para la vida- Enfermedades no transmisbles, Antioquia</t>
  </si>
  <si>
    <t>A 2023, disminuir la tasa de mortalidad por infarto agudo de miocardio a 67,5 por 100.000 habitantes.</t>
  </si>
  <si>
    <t>Mortalidad por IAM (Infarto Agudo de Miocardio)</t>
  </si>
  <si>
    <t xml:space="preserve">Propender por un abordaje ecológico, intersectorial y multidimensional que incluya estrategias individuales, interpersonales, institucionales y comunitarias para la gestión de la salud en los territorios, así como el fortalecimiento de las herramientas de vigilancia y control de aseguradores y prestadores. Esto implicará el fortalecimiento de las capacidades locales, mediante asistencias técnicas pertinentes y sistemáticas. </t>
  </si>
  <si>
    <t>Al 2023 realizar 340 asesorías y asistencias técnicas en prevencion de enfermedades cronicas: infarto agudo de miocardio (IAM), diabetes mellitus tipo II (DMTII) y atencion para tabaquismo</t>
  </si>
  <si>
    <t>Asesorías y asistencias técnicas en prevencion de enfermedades cronicas: infarto agudo de miocardio (IAM), diabetes mellitus tipo II (DMTII) y atencion para tabaquismo</t>
  </si>
  <si>
    <t>PIC-Apoyo desarrollo estrategia estilos de vida saludable</t>
  </si>
  <si>
    <t>Promoción_de_la_salud</t>
  </si>
  <si>
    <t>X</t>
  </si>
  <si>
    <t>2-3 131D 0-SP3033 C19053 01-0082/012&gt;006</t>
  </si>
  <si>
    <t>Condiciones cronicas prevalentes</t>
  </si>
  <si>
    <t>DIRECCION SALUD COLECTIVA</t>
  </si>
  <si>
    <t>Aidalid Cala</t>
  </si>
  <si>
    <t>A 2023 disminuir la mortalidad por cáncer de mama en 14 por 100.000 mujeres</t>
  </si>
  <si>
    <t>Mortalidad por cáncer de mama</t>
  </si>
  <si>
    <t>Al 2023, tener un 64% de instituciones Prestadoras de Servicios de Salud (IPS) públicas con asesoría en la implementacion de la ruta para la poblacion con riesgo o presencia de cáncer específicas de mama</t>
  </si>
  <si>
    <t>Instituciones Prestadoras de Servicios de Salud (IPS) públicas con asesoría en la implementacion de la ruta para la poblacion con riesgo o presencia de cáncer específicas de mama</t>
  </si>
  <si>
    <t>Soporte en Actividades Compe Ley y AoAT</t>
  </si>
  <si>
    <t>Gestión_de_la_salud_pública</t>
  </si>
  <si>
    <t>2-3 131D 0-SP3033 C19053 01-0082/014&gt;006</t>
  </si>
  <si>
    <t>Instituciones Prestadoras de Servicios de Salud (IPS) públicas y privadas con asesoría en la implementación de la ruta para la población con riesgo o presencia de cáncer específicas en menores de 18 años</t>
  </si>
  <si>
    <t>Gestión del proyecto-AoAT</t>
  </si>
  <si>
    <t>2-3 131D 0-SP3033 C19053 01-0082/015&gt;006</t>
  </si>
  <si>
    <t>Al 2023 implementar en el 30% de los Municipios y/o Distrito con la estrategia de Ciudades, entornos y ruralidades (CERS) implementadas</t>
  </si>
  <si>
    <t>Municipios y/o Distrito con la estrategia de Ciudades, entornos y ruralidades (CERS) implementadas</t>
  </si>
  <si>
    <t>PIC - Información en salud</t>
  </si>
  <si>
    <t>2-3 131D 0-SP3033 C19053 01-0082/013&gt;006</t>
  </si>
  <si>
    <t>Dimension_transversal_gestion_diferencial_de_poblaciones_vulnerables</t>
  </si>
  <si>
    <t>Asegurar las acciones diferenciales a través de la implementacion de la ruta integral de atencion en salud materna perinatal para la poblacion étnica tendiente a garantizar el goce efectivo de la salud, mejorar las condiciones de vida y salud y lograr cero tolerancia con la morbilidad y mortalidad evitables.</t>
  </si>
  <si>
    <t>Fortalecimiento Unidos en Equidad, etnias y género Antioquia</t>
  </si>
  <si>
    <t>Al 2023 alcanzar una razón de mortalidad en menores de 5 años en diferentes grupos etnicos de 23 por 1.000 nacidos vivos.
En el año 2020 se tendrán metas diferenciales de mortalidad infantil por territorio y para el 2023 se tendrá una disminución del gradiente diferencial de esta mortalidad.</t>
  </si>
  <si>
    <t>Mortalidad en menores de cinco años en diferentes grupos étnicos</t>
  </si>
  <si>
    <t>Al 2023 contar con un 80% de mpresas Sociales del Estado (ESE) de municipios con poblacion étnica con ruta integral de atencion en salud materno perinatal adaptada e implementada</t>
  </si>
  <si>
    <t>Empresas Sociales del Estado (ESE) de municipios con poblacion étnica con ruta integral de atencion en salud materno perinatal adaptada e implementada</t>
  </si>
  <si>
    <t>AyAT implem RIAS enfoque étnic diferenc</t>
  </si>
  <si>
    <t>2-3 131D 0-SP3033 C19053 01-0084/001&gt;006</t>
  </si>
  <si>
    <t>salud y poblaciones etnicas -género</t>
  </si>
  <si>
    <t>BEATRIZ CARMONA MONSALVE</t>
  </si>
  <si>
    <t>2-3 131D 0-SP3033 C19053 01-0084/002&gt;006</t>
  </si>
  <si>
    <t xml:space="preserve">PIC-Informacion Educacion y Comunicacion Genero Etnias </t>
  </si>
  <si>
    <t>2. Gestion de riesgo en salud</t>
  </si>
  <si>
    <t>2-3 131D 0-SP3033 C19053 01-0084/003&gt;006</t>
  </si>
  <si>
    <t>Salud y género</t>
  </si>
  <si>
    <t>2-3 131D 0-SP3033 C19053 01-0084/006&gt;006</t>
  </si>
  <si>
    <t>Encuentros Subregionales</t>
  </si>
  <si>
    <t>GSP - Participación Social</t>
  </si>
  <si>
    <t>2-3 131D 0-SP3033 C19053 01-0084/005&gt;006</t>
  </si>
  <si>
    <t>Lograr la participacion en los espacios intersectoriales y sectoriales de construccion, análisis y evaluacion de las políticas públicas, programas, planes y proyectos, orientados a alcanzar el desarrollo integral de las niñas, niños y adolescentes, a través de los procesos de gestion de las políticas públicas, en coordinacion y alineacion con el sector privado, la cooperacion y la comunidad.</t>
  </si>
  <si>
    <t>Fortalecimiento Cuidandote desde el inicio de la vida infancia Antioquia</t>
  </si>
  <si>
    <t>Al 2023, alcanzar una tasa de mortalidad en menores de 5 años de 9.9 POR 1.000 nacidos vivos. 
En el año 2023 se tendrán metas diferenciales de mortalidad infantil por territorio y para el 2023 se tendrá una disminucion del gradiente diferencial de esta mortalidad. (Nota se corrige el año, no es 2020 sino 2023)</t>
  </si>
  <si>
    <t>Mortalidad en menores de 5 años</t>
  </si>
  <si>
    <t>Al 2023 contar con 75 Instituciones Prestadoras de Servicios de Salud (IPS) con la estrategia de Instituciones Amigas de la Mujer y la Infancia Integral (IAMI) implementada</t>
  </si>
  <si>
    <t>Instituciones Prestadoras de
Servicios de Salud (IPS) con la estrategia de
Instituciones Amigas de la Mujer y la Infancia
Integral (IAMI) implementada</t>
  </si>
  <si>
    <t>Vigilancia epidemiologica de las muertes por IRA EDA Desnutricion (planes de mejora)</t>
  </si>
  <si>
    <t>GSP - Vigilancia en Salud Pública</t>
  </si>
  <si>
    <t>2-3 131D 0-SP3033 C19053 01-0058/003&gt;006</t>
  </si>
  <si>
    <t>Primera infancia</t>
  </si>
  <si>
    <t>MONICA DEL CARMEN GOMEZ ZULUAGA</t>
  </si>
  <si>
    <t>2-3 131D 0-SP3033 C19053 01-0058/007&gt;006</t>
  </si>
  <si>
    <t>Fortalecer el sector salud a través de la Estrategia Atencion Integrada de Enfermedades Prevalentes de la Infancia (AIEPI) clínico y comunitario, para que este se constituya en un entorno que reconozca a las niñas, niños y adolescentes como sujetos de derechos y favorezca la provision de atencion humanizada y que cumpla con los atributos de calidad, de acuerdo con las particularidades poblacionales y territoriales, orientada a los resultados en salud y al acortamiento de brechas de inequidad en el departamento de Antioquia.</t>
  </si>
  <si>
    <t>Al 2023 alcanzar una tasa de mortalidad en menores de 5 años por IRA (Infeccion respiratoria aguda) de 6.4 por 100.000 niños menores de 5 años.
En el año 2023 se tendrán metas diferenciales de mortalidad infantil por territorio y para el 2023 se tendrá una disminucion del gradiente diferencial de esta mortalidad. (Nota se corrige el año, no es 2020 sino 2023)</t>
  </si>
  <si>
    <t>Mortalidad en menores de 5 años por IRA (Infeccion respiratoria aguda)</t>
  </si>
  <si>
    <t>PIC-Información, Educación, Educación-PIC</t>
  </si>
  <si>
    <t>2-3 131D 0-SP3033 C19053 01-0058/006&gt;006</t>
  </si>
  <si>
    <t>AoAT en las estrategias infancia</t>
  </si>
  <si>
    <t>2-3 131D 0-SP3033 C19053 01-0058/005&gt;006</t>
  </si>
  <si>
    <t>Al 2023 se alcanza una tasa de mortalidad en menores de 5 años por EDA (Enfermedad diarreica aguda) de 2 por 100.000 niños menores de 5 años.
En el año 2023 se tendrán metas diferenciales de mortalidad infantil por territorio y para el 2023 se tendrá una disminucion del gradiente diferencial de esta mortalidad. (Nota se corrige el año, no es 2020 sino 2023)</t>
  </si>
  <si>
    <t>Mortalidad en menores de 5 años por EDA (Enfermedad diarreica aguda)</t>
  </si>
  <si>
    <t>Gestion de la Salud Pública</t>
  </si>
  <si>
    <t>vigilancia en salud publica</t>
  </si>
  <si>
    <t>2-3 131D 0-SP3033 C19053 01-0058/004&gt;006</t>
  </si>
  <si>
    <t xml:space="preserve">Adecuar el compromiso y apropiacion de los actores del sistema en las competencias de Inspeccion, Vigilancia y Control, incremento de las capacidades básicas en los territorios que favoreciendo la efectiva prestacion de los servicios de salud; empoderamiento por parte de los profesionales para una atencion de calidad de los servicios de salud y con enfoque diferencial, asi como incorporar estrategias de Informacion, Educacion y Comunicacion(IEC) de gran impacto entorno a la promocion, prevencion y la gestion del riesgo en la salud pública; además suficiente articulacion intersectorial para garantizar un servicio integral a través de adecuadas redes integradas para facilitar el acceso de la poblacion a la prestacion de los servicios de salud con calidad y oportunidad. </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</si>
  <si>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
Desarrollar las actividades del laboratorio en instalaciones físicas organizadas por secciones y áreas funcionales con su respectiva dotacion, equipamiento tecnologico, mantenimiento y sistemas de comunicacion y registro, para garantizar de manera efectiva la vigilancia de los eventos de interés en salud pública a toda la poblacion.</t>
  </si>
  <si>
    <t>Fortalecimiento trabajando por la Salud Publica -Laboratorio Departamental Antioquia</t>
  </si>
  <si>
    <t>Al 2023 obtener un cumplimiento del 90% en los estándares de calidad de los laboratorios de salud pública</t>
  </si>
  <si>
    <t>Cumplimiento de los estándares de calidad de los laboratorios de salud pública</t>
  </si>
  <si>
    <t>AL 2023 contar con un 98% de los procedimientos técnicos implementados en las pruebas realizadas para la vigilancia de los eventos de Interés en salud pública y vigilancia y control sanitario</t>
  </si>
  <si>
    <t>Procedimientos técnicos implementados en las pruebas realizadas para la vigilancia de los eventos de Interés en salud pública y vigilancia y control sanitario</t>
  </si>
  <si>
    <t>Arrendamiento de bien inmueble</t>
  </si>
  <si>
    <t>GSP - Gestión administrativa y financiera</t>
  </si>
  <si>
    <t xml:space="preserve">2-3 131D 0-OI2648 C19031 01-0077/001&gt;009
2-3 131D 0-OI2648 F19031 01-0077/001&gt;009
</t>
  </si>
  <si>
    <t>DIRECCIoN LABORATORIO DEPARTAMENTAL DE SALUD PÚBLCA</t>
  </si>
  <si>
    <t>COORDINACIoN LABORATORIO</t>
  </si>
  <si>
    <t>Sandra Cano</t>
  </si>
  <si>
    <t>Insumos de Laboratorio</t>
  </si>
  <si>
    <t>GSP - Gestion de Insumos de interés en Salud Pública</t>
  </si>
  <si>
    <t xml:space="preserve">2-3 131D 0-SP3033 F19031 01-0077/003&gt;006
2-3 131D 0-SP3037 C19031 01-0077/003&gt;006
</t>
  </si>
  <si>
    <t xml:space="preserve">2-3 131D 0-OI2648 C19031 01-0077/003&gt;009
</t>
  </si>
  <si>
    <t>Gestión del proyecto-AoAT,Vig,CC,DX,Inv</t>
  </si>
  <si>
    <t xml:space="preserve">2-3 131D 0-OI2648 C19031 01-0077/008&gt;009
</t>
  </si>
  <si>
    <t xml:space="preserve">2-3 131D 0-SP3033 C19031 01-0077/008&gt;006
</t>
  </si>
  <si>
    <t>Mantenimiento de Equipos</t>
  </si>
  <si>
    <t xml:space="preserve">2-3 131D 0-SP3033 C19031 01-0077/005&gt;006
</t>
  </si>
  <si>
    <t xml:space="preserve">2-3 131D 0-SP3033 F19031 01-0077/009&gt;006
</t>
  </si>
  <si>
    <t xml:space="preserve">    </t>
  </si>
  <si>
    <t xml:space="preserve">2-3 131D 0-OI2648 F19031 01-0077/009&gt;009
2-3 131D 0-OI2643 C19031 01-0077/009&gt;009
</t>
  </si>
  <si>
    <t xml:space="preserve">Derechos de explotacion de juego de apuestas permanentes o chance. (Leyes 643 de 2001 y 1393 de 2010)
</t>
  </si>
  <si>
    <t xml:space="preserve">Impactar positivamente en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salud.El impacto positivo de las estrategias del manejo del conflicto armado en Antioquia frente al desplazamiento forzado, la extrema pobreza, la migracion interna a la ciudad de la poblacion rural, la disfuncion familiar, las condiciones de vulnerabilidad, las necesidades básicas insatisfechas, la estrechez territorial étnica; aunado al conocimiento del modelo de atencion con enfoque diferencial y poblacional, contribuyo al goce efectivo del derecho a la salud por parte de la poblacion, evidenciando reduccion en las tasas de los trastornos mentales, en el consumo de sustancias psicoactivas licitas e ilícitas y en las manifestaciones de las diferentes formas de violencia (física, psicologica, negligencia y abandono, sexual, economica), y la presencia institucional con la implementacion de la normatividad vigente, reflejada en la suficiente asignacion de recursos economicos, integrado al talento humano con formacion en habilidades en el desarrollo de programas y proyectos con estrategias diferenciales y de contexto que han promovido el bienestar integral del individuo, la adopcion de estilos de vida saludable y el acceso oportuno a los servicios de salud. </t>
  </si>
  <si>
    <t>Dimension_convivencia_social_y_salud_mental</t>
  </si>
  <si>
    <t>Salud para el alma, salud mental y convivencia</t>
  </si>
  <si>
    <t xml:space="preserve">Contribuir con la implementación del modelo de intervención en salud mental (resiliencia) en articulación con la secretaría de educación. </t>
  </si>
  <si>
    <t>Fortalecimiento Salud para el alma- salud mental y convivencia Social Antioquia</t>
  </si>
  <si>
    <t>Al 2023 alcanzar una tasa de suicidio de 6,4 por 100.000 habitantes</t>
  </si>
  <si>
    <t>Tasa de suicidio</t>
  </si>
  <si>
    <t>Fortalecer las habilidades para la vida y fomentar la resiliencia a través de la prevención de las adicciones y consumo de sustancias psicoactivas, prevención de cualquier forma de violencia y un abordaje integral e integrado a las personas con trastornos mentales y del
comportamiento, que estarán articuladas con la ESE Carisma, la Escuela de la Drogadicción y la ESE Hospital Mental de Antioquia del departamento, cuyo fin es la generación y gestión de nuevo conocimiento, promoción, prevención, atención y rehabilitación para apoyar procesos de formación e intervención del consumo problemático de sustancias psicoactivas.</t>
  </si>
  <si>
    <t>Al 2023 alcanzar el 100% de los municipios asesorados y asistidos
técnicamente en salud mental y convivencia</t>
  </si>
  <si>
    <t>Municipios asesorados y asistidos
técnicamente en salud mental y convivencia</t>
  </si>
  <si>
    <t>2-3 131D 0-SP3033 C19053 01-0081/009&gt;006</t>
  </si>
  <si>
    <t>Promocion de la salud Mental y la convivencia</t>
  </si>
  <si>
    <t>DORA GOMEZ</t>
  </si>
  <si>
    <t>Soprt actividades por competencia de Ley</t>
  </si>
  <si>
    <t>Desarrollo de Capacidades</t>
  </si>
  <si>
    <t>2-3 131D 0-SP3033 F19053 01-0081/010&gt;006</t>
  </si>
  <si>
    <t>2-3 131D 0-OI2648 C19053 01-0081/010&gt;009</t>
  </si>
  <si>
    <t>Al 2023 alcanzar una incidencia de 333 vítimas de violencia intrafamiliar por 100.000 habitantes</t>
  </si>
  <si>
    <t>Incidencia de violencia intrafamiliar</t>
  </si>
  <si>
    <t>Fortalecer las habilidades para la vida y fomentar la resiliencia a través de la prevención de las adicciones y consumo de sustancias psicoactivas, prevención de cualquier forma de violencia y un abordaje integral e integrado a las personas con trastornos mentales y del comportamiento, que estarán articuladas con la ESE Carisma, la Escuela de la Drogadicción y la ESE Hospital Mental de Antioquia del departamento, cuyo fin es la generación y gestión de nuevo conocimiento, promoción, prevención, atención y rehabilitación para apoyar procesos de formación e intervención del consumo problemático de sustancias psicoactivas.</t>
  </si>
  <si>
    <t>Al 2023 100% de mujeres que solicitan teleapoyo sobre las distintas formas de violencia y/o problemas en salud mental, orientadas</t>
  </si>
  <si>
    <t>Porcentaje de Mujeres que solicitan teleapoyo sobre las distintas formas de violencia y/o problemas en salud mental, orientadas</t>
  </si>
  <si>
    <t>PIC-Atenc mujer teleap distint form violenc</t>
  </si>
  <si>
    <t>Gestión en Riesgo en Salud</t>
  </si>
  <si>
    <t>PIC - Zonas de orientación y centros de escucha</t>
  </si>
  <si>
    <t>TODOS</t>
  </si>
  <si>
    <t>2-3 131D 0-SP3033 F19053 01-0081/004&gt;006</t>
  </si>
  <si>
    <t>Al 2023 alcanzar el 100 de  municipios y/o distritos con estrategia de resiliencia implementada</t>
  </si>
  <si>
    <t>Municipios y/o Distrito con
estrategia de resiliencia implementada</t>
  </si>
  <si>
    <t>AoAT Resiliencia</t>
  </si>
  <si>
    <t>2-3 131D 0-OI2640 C19053 01-0081/005&gt;009</t>
  </si>
  <si>
    <t>AoAT Involucramiento Parental</t>
  </si>
  <si>
    <t>2-3 131D 0-SP3033 C19053 01-0081/006&gt;006</t>
  </si>
  <si>
    <t>2-3 131D 0-OI2640 C19053 01-0081/006&gt;009</t>
  </si>
  <si>
    <t>A 2023 alcanzar una tasa de suicidio de 6,4 por 100.000 habitantes</t>
  </si>
  <si>
    <t>Al 2023, atender 48.000 víctimas en el departamento de Antioquia</t>
  </si>
  <si>
    <t>Poblacion víctima atendida en el departamento de Antioquia</t>
  </si>
  <si>
    <t>PIC-Atención psicos victim conflicto armado</t>
  </si>
  <si>
    <t>PIC - Rehabilitación basada en comunidad</t>
  </si>
  <si>
    <t>Urbano, Rural, Rural Disperso</t>
  </si>
  <si>
    <t>Comunitario</t>
  </si>
  <si>
    <t>Primera Infancia, Infancia, Adolescencia, Juventud, Adultez y Vejez</t>
  </si>
  <si>
    <t>N/A</t>
  </si>
  <si>
    <t>2-3 131D 0-SP3033 F19053 01-0081/008&gt;006</t>
  </si>
  <si>
    <t>Al 2023, tener la política departamental de salud mental armonizada con la Política integral para la prevención y atención del consumo de sustancias psicoactivas</t>
  </si>
  <si>
    <t>Política departamental de salud mental armonizada con la Política integral para la prevención y atención del consumo de sustancias psicoactivas</t>
  </si>
  <si>
    <t>Polít publica salud mental armonizad SPA</t>
  </si>
  <si>
    <t>Articulación intersectorial</t>
  </si>
  <si>
    <t>2-3 131D 0-SP3033 F19053 01-0081/003&gt;006</t>
  </si>
  <si>
    <t>Contribuir con la implementacion del modelo de intervencion en salud mental (resiliencia) en articulacion con la secretaría de educacion.</t>
  </si>
  <si>
    <t>PIC-Polít publica salud mental armonizad SPA</t>
  </si>
  <si>
    <t>2-3 131D 0-OI2619 C19053 01-0081/003&gt;009</t>
  </si>
  <si>
    <t>Realizar la vigilancia de los eventos de interés en salud pública con talento humano en las áreas administrativas y de apoyo técnico al laboratorio competente, suficiente y calificado sobre la base de una formacion y experiencia apropiada, demostrada según el cargo lo requiera, en procura de recuperar las capacidades básicas indelegables de la autoridad sanitaria.</t>
  </si>
  <si>
    <t>Fortalecimiento vigilancia en Salud Publica-Informacion para la accion Antioquia</t>
  </si>
  <si>
    <t>Al 2023 alcanzar una tasa de mortalidad evitable de 2,7 por 100.000 habitantes.
A 2023, el departamento de Antioquia opera el Sistema de Vigilancia en Salud Pública en todo el territorio nacional, y lo integra a los sistemas de vigilancia y control sanitarios, e inspección, vigilancia y control, en coordinación con las entidades territoriales, las aseguradoras, o quien haga sus veces, los prestadores de servicios de salud, los organismos de control y los institutos adscritos.</t>
  </si>
  <si>
    <t>Mortalidad evitable Grupos C, D5 y D6</t>
  </si>
  <si>
    <t>Al 2023 alcanzar un 65% de Instituciones Prestadoras de Servicios de Salud (IPS) públicas, con implementacion de la ruta de promocion y mantenimiento para la salud</t>
  </si>
  <si>
    <t xml:space="preserve">Instituciones Prestadoras de Servicios de Salud (IPS) públicas y privadas con asesoría en implementacion de la ruta de promocion y mantenimiento para la salud
</t>
  </si>
  <si>
    <t>Soporte Actividades compet Ley-AOAT-IVC</t>
  </si>
  <si>
    <t>Gestion de la  Salud Pública</t>
  </si>
  <si>
    <t>Proceso de Desarrollo de Capacidadse</t>
  </si>
  <si>
    <t>2-3 131D 0-SP3033 F19031 01-0075/004&gt;006</t>
  </si>
  <si>
    <t>MERCEDES RAMIREZ</t>
  </si>
  <si>
    <t>Al 2023 alcanzar el 100% de las Direcciones Locales de Salud y Empresas Administradoras de Planes de Beneficios (EAPB) con presencia en el territorio inspeccionadas y vigiladas</t>
  </si>
  <si>
    <t>Direcciones Locales de Salud y Empresas Administradoras de Planes de Beneficios (EAPB) con presencia en el territorio inspeccionadas y vigiladas</t>
  </si>
  <si>
    <t>Gestión de Proyecto-AoAT-IVC</t>
  </si>
  <si>
    <t xml:space="preserve">Proceso de Vigilncia en salud  Pública   </t>
  </si>
  <si>
    <t>2-3 131D 0-SP3033 C19031 01-0075/005&gt;006</t>
  </si>
  <si>
    <t xml:space="preserve">Al 2023 alcanzar un cumplimiento del 95% en el envío de las unidades de análisis de eventos de interés en salud pública
</t>
  </si>
  <si>
    <t xml:space="preserve">Cumplimiento del 95% en el envío de las unidades de análisis de eventos de interés en salud pública
</t>
  </si>
  <si>
    <t>PIC- IEC-Rutas disminución even inter SP</t>
  </si>
  <si>
    <t>promoción de la salud</t>
  </si>
  <si>
    <t>Información y comunicación</t>
  </si>
  <si>
    <t>2-3 131D 0-SP3033 C19031 01-0075/006&gt;006</t>
  </si>
  <si>
    <t>Dimension_sexualidad_derechos_sexuales_y_reproductivos</t>
  </si>
  <si>
    <t xml:space="preserve">Promover la implementacion y el acceso a los servicios integrales en Salud Sexual y Reproductiva de la poblacion de adolescentes y jovenes, con énfasis en la poblacion de 10 a 19 años, para la deteccion y atencion de los factores de riesgo y el estímulo de los factores protectores. </t>
  </si>
  <si>
    <t>Fortalecimiento Elijo con responsabilidad - salud sexual y reproductiva Antioquia</t>
  </si>
  <si>
    <t>Al 2023 alcanzar una mortalidad materna por causas directas a una razón de 21 por 100.000 nacidos vivos.</t>
  </si>
  <si>
    <t>Mortalidad materna por causas directas</t>
  </si>
  <si>
    <t>Propender por un abordaje ecológico, intersectorial y multidimensional que incluya estrategias individuales, interpersonales, institucionales y comunitarias para la gestión de la salud en los territorios, así como el fortalecimiento de las herramientas de vigilancia y control de aseguradores y prestadores. Esto implicará el fortalecimiento de las capacidades locales, mediante asistencias técnicas pertinentes y sistemáticas.</t>
  </si>
  <si>
    <t>Al 2023 contar con el 100% de las Instituciones Prestadoras de Servicios de Salud (IPS) con desarrollo de capacidades en lineamientos, guías, rutas y protocolos para maternidad segura, infecciones de trasmision sexual (ITS), planificacion familiar y otros.</t>
  </si>
  <si>
    <t>Instituciones Prestadoras de Servicios de Salud (IPS)    con desarrollo de capacidades en lineamientos, guías, rutas y protocolos para maternidad segura, infecciones de trasmision sexual (ITS), planificacion familiar y otros</t>
  </si>
  <si>
    <t>PIC-IEC salud sexual y reproductiva.</t>
  </si>
  <si>
    <t>2-3 131D 0-SP3035 C19053 01-0072/006&gt;006</t>
  </si>
  <si>
    <t>Promocion de los derechos sexuales y reproductivos y equidad de género</t>
  </si>
  <si>
    <t>ADRIANA MARIA GONZALEZ</t>
  </si>
  <si>
    <t xml:space="preserve">Gestion de la Salud Pública </t>
  </si>
  <si>
    <t>Vigilancia en Salud Pública</t>
  </si>
  <si>
    <t>2-3 131D 0-SP3033 C19053 01-0072/007&gt;006</t>
  </si>
  <si>
    <t>Recursos provenientes del Sistema General de Participaciones para salud - SGP</t>
  </si>
  <si>
    <t>Desarrollar e implementar estrategias para garantizar el acceso a la atencion preconcepcion, prenatal, del parto y del puerperio, y la prevencion del aborto inseguro, por personal calificado, que favorezca la deteccion precoz de los riesgos y la atencion oportuna, en el marco del sistema obligatorio de garantía de la calidad y estrategias de atencion primaria en salud (APS) para la maternidad segura en Antioquia.</t>
  </si>
  <si>
    <t>Al 2023 alcanzar una tasa de embarazos de 10-14 años de 3.0 por 1.000 mujeres</t>
  </si>
  <si>
    <t>Embarazos de 10-14 Años</t>
  </si>
  <si>
    <t>AoAT y Epidemiologica</t>
  </si>
  <si>
    <t>2-3 131D 0-SP3033 C19053 01-0072/009&gt;006</t>
  </si>
  <si>
    <t>Soporte en Actividades por compet de Ley</t>
  </si>
  <si>
    <t xml:space="preserve">Desarrollo de capacidades </t>
  </si>
  <si>
    <t>2-3 131D 0-SP3033 F19053 01-0072/010&gt;006</t>
  </si>
  <si>
    <t>Garantizar y materializar el derecho de la poblacion colombiana a vivir libre de enfermedades transmisibles en todas las etapas del ciclo de vida y en los territorios cotidianos, con enfoque diferencial y de equidad, mediante la transformacion positiva de situaciones y condiciones endémicas, epidémicas, emergentes, re-emergentes y desatendidas, para favorecer el desarrollo humano, social y sostenible.</t>
  </si>
  <si>
    <t>Compromiso Cuidarme para cuidarte -Enfermedades transmisibles departamento de Antioquia</t>
  </si>
  <si>
    <t xml:space="preserve"> Al 2023 se logra una tasa de mortalidad por tuberculosis de 2.4 por 100.000 habitantes.
A 2023, se logra un avance progresivo y sostenido en la implementacion de planes regionales o locales para la prevencion y la contencion de los patogenos emergentes y re-emergentes de alta transmisibilidad y potencial epidémico en el 100% de las entidades territoriales.</t>
  </si>
  <si>
    <t>Mortalidad por tuberculosis</t>
  </si>
  <si>
    <t>Al 2023 implementar el programa de prevencion y control de infecciones asociadas a la atencion en salud (IAAS), resistencia microbiana y consumo de antibioticos en un 70% de las instituciones de salud de alta y media complejidad</t>
  </si>
  <si>
    <t>Implementacion del programa de prevencion y control de infecciones asociadas a la atencion en salud (IAAS), resistencia microbiana y consumo de antibioticos en instituciones de salud de alta y media complejidad</t>
  </si>
  <si>
    <t>Asesorias y Asist tec en IAAS RM CAB</t>
  </si>
  <si>
    <t>3 Gestion de la salud pública</t>
  </si>
  <si>
    <t>32 GSP - Desarrollo de capacidades</t>
  </si>
  <si>
    <t>2-3 131D 0-SP3033 F19053 01-0086/001&gt;006</t>
  </si>
  <si>
    <t>Enfermedades emergentes, re-emergentes y desatendidas</t>
  </si>
  <si>
    <t>CESAR TORO</t>
  </si>
  <si>
    <t>Al 2023 alcanzar el 95% de coberturas de vacunacion en el grupo de 1 año con SRP (Sarampion, rubeola, parotiditis) (triple viral)</t>
  </si>
  <si>
    <t>Coberturas de vacunacion en el grupo de 1 año con SRP (Sarampion, rubeola, parotiditis) (triple viral)</t>
  </si>
  <si>
    <t>Eval cobrt oport Esq-AoAT, PAI, Geohelm</t>
  </si>
  <si>
    <t>42 GSP - Vigilancia en Salud Pública</t>
  </si>
  <si>
    <t>2-3 131D 0-SP3033 C19053 01-0086/010&gt;006</t>
  </si>
  <si>
    <t>Gestion de Proyecto</t>
  </si>
  <si>
    <t>2-3 131D 0-SP3033 C19053 01-0086/005&gt;006</t>
  </si>
  <si>
    <t>Enfermedades inmunoprevenibles</t>
  </si>
  <si>
    <t xml:space="preserve">Desarrollo de Capacidades </t>
  </si>
  <si>
    <t>2-3 131D 0-SP3033 C19053 01-0086/009&gt;006</t>
  </si>
  <si>
    <t>Al 2023, cumplir en un 70% con la vigilancia centinela de enfermedad Sincitial-Infeccion Respiratoria Aguda Grave (ESI-IRAG)</t>
  </si>
  <si>
    <t>Cumplimiento
en la vigilancia centinela
de enfermedad Sincitial-
Infeccion Respiratoria
Aguda Grave (ESI-IRAG)</t>
  </si>
  <si>
    <t>Asesoria y Asisten téc TB Lepra ESI-IRAG</t>
  </si>
  <si>
    <t>2-3 131D 0-SP3153 C19053 01-0086/011&gt;006</t>
  </si>
  <si>
    <t>transferencia lepra y TBC</t>
  </si>
  <si>
    <t>2-3 131D 0-SP3033 F19053 01-0086/011&gt;006</t>
  </si>
  <si>
    <t>Dimension_seguridad_alimentaria_y_nutricional</t>
  </si>
  <si>
    <t>Fortalecer en los actores del Sistema General de Seguridad Social en Salud, los protocolos de vigilancia y atencion en el ámbito de la alimentacion y nutricion, con miras a mejorar el nivel de aprovechamiento y utilizacion biologica de los alimentos en la poblacion.</t>
  </si>
  <si>
    <t>Fortalecimiento Unidos por una nutrición para la vida Antioquia</t>
  </si>
  <si>
    <t>AL 2023 reducir la tasa de mortalidad por desnutrición en menores de 5 años en 1,9 por 100.000 niños menores de 5 años.</t>
  </si>
  <si>
    <t>Mortalidad por desnutricion en menores de 5 años.</t>
  </si>
  <si>
    <t>Al 2023, el 100% de Direcciones locales de salud y Empresas Sociales del Estado (ESE) públicas con implementacion de los lineamentos de vigilancia y atencion de la malnutricion por déficit o por exceso y alimentacion saludable</t>
  </si>
  <si>
    <t>DLS y  ESE públicas con implementacion de los lineamentos de vigilancia y atencion de la malnutricion por déficit o por exceso y alimentacion saludable</t>
  </si>
  <si>
    <t>AyAT prot vigil atenc malnutr défic exc</t>
  </si>
  <si>
    <t xml:space="preserve">Gestion de la Salud Publica </t>
  </si>
  <si>
    <t>2-3 131D 0-SP3033 C19053 01-0076/003&gt;006</t>
  </si>
  <si>
    <t>Consumo y aprovechamiento biologico</t>
  </si>
  <si>
    <t>JOHANA CORTEZ</t>
  </si>
  <si>
    <t>Implementar en las Empresas Sociales del Estado (ESE) del departamento de Antioquia la estrategia de Instituciones Amigas de la Mujer y la Infancia Integral (IAMII) con mira a mejorar la práctica de la lactancia materna y el nivel de aprovechamiento y utilizacion biologica de los alimentos en la poblacion.</t>
  </si>
  <si>
    <t>Al 2023 obtener una incidencia de desnutrición aguda en población menor de 5 años de 249 por 100.000 niños menores de 5 años.</t>
  </si>
  <si>
    <t>Incidencia de desnutricion aguda en poblacion menor de 5 años</t>
  </si>
  <si>
    <t>Al 2023, el 100% de Direcciones locales de salud y Empresas Sociales del Estado (ESE)
públicas con implementacion de los lineamentos de vigilancia y atencion de la
malnutricion por déficit o por exceso y alimentacion saludable</t>
  </si>
  <si>
    <t>Soporte Actividades Comp Ley-Alim y Nutr</t>
  </si>
  <si>
    <t>2-3 131D 0-SP3033 C19053 01-0076/006&gt;006</t>
  </si>
  <si>
    <t xml:space="preserve">Al 2023 obtener un porcentaje de bajo peso al nacer a término de 3,70% </t>
  </si>
  <si>
    <t>Bajo peso al nacer a término</t>
  </si>
  <si>
    <t>Al 2023 tener 18 instituciones Prestadoras de Servicios de Salud  con la estrategia IAMII  implementada</t>
  </si>
  <si>
    <t>Instituciones Prestadoras de Servicios de Salud  con la estrategia IAMII  implementada</t>
  </si>
  <si>
    <t>Asesoría implem estrat IAMII en las IPS</t>
  </si>
  <si>
    <t>2-3 131D 0-SP3033 C19053 01-0076/005&gt;006</t>
  </si>
  <si>
    <t>GERENCIA DE SALUD PÚBLICA</t>
  </si>
  <si>
    <t xml:space="preserve">Aseguramiento de la poblacion al sistema general de seguridad social en salud </t>
  </si>
  <si>
    <t>Garantizar de manera efectiva el acceso a los planes de beneficio en salud (individuales y colectivos) para toda la poblacion a través de la realizacion de  Asistencia Técnica a los actores del Sistema para la elaboracion e implementacion de la Politica de Participacion Social en Salud, en los 125 municipios del departamento</t>
  </si>
  <si>
    <t>Fortalecimeinto del Aseguramiento de la poblacion al sistema general de seguridad social en salud Antioquia</t>
  </si>
  <si>
    <t>Al 2023 alcanzar una cobertura del 99% de la población afiliada al Sistema de Seguridad Social en Salud</t>
  </si>
  <si>
    <t>Poblacion afiliada al Sistema de Seguridad Social en Salud</t>
  </si>
  <si>
    <t>Fortalecer el seguimiento, monitoreo y evaluación para la disminución de inequidades relacionadas con el aseguramiento de la población al Sistema General de Seguridad Social en Salud, el cual regula el servicio público esencial de salud y crea condiciones de acceso para toda la población residente del Departamento, en todos los niveles de atención y para la población migrante.</t>
  </si>
  <si>
    <t>Al 2023 tener el 100% de las Direcciones Locales de Salud y Empresas Administradoras de Planes de Beneficios (EAPB) con presencia en el territorio inspeccionadas y vigiladas</t>
  </si>
  <si>
    <t>Cofinanciacion del Aseguramiento al regimen subsidiado</t>
  </si>
  <si>
    <t>Gestion del Aseguramiento</t>
  </si>
  <si>
    <t xml:space="preserve">2-3 131D 0-OA2619 C19062 01-0065/001&gt;007
2-3 131D 0-OA2642 C19062 01-0065/001&gt;007
2-3 131D 0-OA3142 C19062 01-0065/001&gt;007
2-3 131D 1-OA2616 C19062 01-0065/001&gt;007
2-3 131D 1-OA2618 C19062 01-0065/001&gt;007
2-3 131D 1-OA2619 C19062 01-0065/001&gt;007
2-3 131D 1-OA2624 C19062 01-0065/001&gt;007
2-3 131D 1-OA2625 C19062 01-0065/001&gt;007
2-3 131D 1-OA2640 C19062 01-0065/001&gt;007
2-3 131D 1-OA2641 C19062 01-0065/001&gt;007
2-3 131D 1-OA2642 C19062 01-0065/001&gt;007
2-3 131D 1-OA2643 C19062 01-0065/001&gt;007
2-3 131D 1-OA2650 C19062 01-0065/001&gt;007
2-3 131D 1-OA2651 C19062 01-0065/001&gt;007
2-3 131D 1-OA2654 C19062 01-0065/001&gt;007
2-3 131D 1-OA2656 C19062 01-0065/001&gt;007
2-3 131D 1-OA2657 C19062 01-0065/001&gt;007
2-3 131D 1-OA2658 C19062 01-0065/001&gt;007
2-3 131D 1-OA3142 C19062 01-0065/001&gt;007
2-3 131D 1-OA3159 C19062 01-0065/001&gt;007
</t>
  </si>
  <si>
    <t>DIRECCION ASEGURAMIENTO Y PRESTACION DE SERVIOS DE SALUD</t>
  </si>
  <si>
    <t>PAULA ZAPATA GALLEGO</t>
  </si>
  <si>
    <t xml:space="preserve">Asesoria o Asistencia Tecnica </t>
  </si>
  <si>
    <t xml:space="preserve">2-3 131D 0-OI2648 C19062 01-0065/004&gt;009
</t>
  </si>
  <si>
    <t>Gestión del proyecto-AOAT-IV</t>
  </si>
  <si>
    <t>Inspección, Vigilancia y Control</t>
  </si>
  <si>
    <t xml:space="preserve">2-3 131D 0-OI2648 C19062 01-0065/005&gt;009
</t>
  </si>
  <si>
    <t>Soporte en Actividades Comp Ley-AoAT, IV</t>
  </si>
  <si>
    <t xml:space="preserve">2-3 131D 0-OI2619 C19062 01-0065/006&gt;009
2-3 131D 0-OI2619 F19062 01-0065/006&gt;009
</t>
  </si>
  <si>
    <t>Capitalizacion EPS</t>
  </si>
  <si>
    <t xml:space="preserve">2-3 131D 0-OI1010 C19062 01-0065/007&gt;009
</t>
  </si>
  <si>
    <t>Recursos del esfuerzo propio departamental, municipal o distrital destinados al sector salud</t>
  </si>
  <si>
    <t>Gestionar los recursos suficientes para sanear la deuda del Departamento con la red de prestadores de servicios de salud; para la prestacion de los servicios salud que requiere la poblacion pobre que persiste sin afiliacion al Sistema General de Seguridad Social en Salud y para el fortalecimiento institucional de la Secretaria Seccional de Salud y Proteccion Social de Antioquia.</t>
  </si>
  <si>
    <t>Compromiso de Garantizar la prestacion de Servicios de Salud para la Poblacion a cargo del Departamento de Antioquia</t>
  </si>
  <si>
    <t>Al 2023 contar con una población atendida en salud con recursos del departamento de 81675 personas</t>
  </si>
  <si>
    <t>Poblacion atendida en salud con recursos del departamento</t>
  </si>
  <si>
    <t>Contratacion Baja Complejidad y/o documentos para ejecutar SGP Aportes Patronales</t>
  </si>
  <si>
    <t>Gestion de la prestacion se servicios individuales</t>
  </si>
  <si>
    <t xml:space="preserve">2-3 131D 0-PS3031 C19062 01-0083/002&gt;008
2-3 131D 0-PS3036 C19062 01-0083/002&gt;008
</t>
  </si>
  <si>
    <t>Prestacion de Servicios</t>
  </si>
  <si>
    <t>ANGELA PALACIO</t>
  </si>
  <si>
    <t>Contratacion mediana y alta  y/o documentos para ejecutar SGP Aportes Patronales</t>
  </si>
  <si>
    <t xml:space="preserve">
2-3 131D 0-PS2619 C19062 01-0083/001&gt;008
2-3 131D 0-PS2648 C19062 01-0083/001&gt;008
</t>
  </si>
  <si>
    <t>PRS Fuera contrato Red Publica</t>
  </si>
  <si>
    <t xml:space="preserve">2-3 131D 0-PS2619 C19062 01-0083/008&gt;008
2-3 131D 0-PS2648 C19062 01-0083/008&gt;008
</t>
  </si>
  <si>
    <t>PRS Fuera contrato Red Privada</t>
  </si>
  <si>
    <t xml:space="preserve">2-3 131D 0-PS2619 C19062 01-0083/009&gt;008
2-3 131D 0-PS2648 C19062 01-0083/009&gt;008
</t>
  </si>
  <si>
    <t>PRS Fuera contrato Tutelas</t>
  </si>
  <si>
    <t xml:space="preserve">2-3 131D 0-PS2619 C19062 01-0083/010&gt;008
2-3 131D 0-PS2648 C19062 01-0083/010&gt;008
</t>
  </si>
  <si>
    <t>PRS Fuera contrato Victimas</t>
  </si>
  <si>
    <t xml:space="preserve">2-3 131D 0-PS2619 C19062 01-0083/011&gt;008
</t>
  </si>
  <si>
    <t>PRS Deficit de Vigencias anteriores</t>
  </si>
  <si>
    <t xml:space="preserve">2-3 131D 0-PS2619 C19062 01-0083/012&gt;008
2-3 131D 0-PS2648 C19062 01-0083/012&gt;008
</t>
  </si>
  <si>
    <t>Apoyo a la gestion juridica de tutelas</t>
  </si>
  <si>
    <t xml:space="preserve">2-3 131D 0-OI2648 C19062 01-0083/004&gt;009
2-3 131D 0-OI2619 C19062 01-0083/004&gt;009
2-3 131D 0-OI2619 F19062 01-0083/004&gt;009
</t>
  </si>
  <si>
    <t>Apoyo adminsitrativo a la prestacion de servicios de salud</t>
  </si>
  <si>
    <t xml:space="preserve">2-3 131D 0-OI2648 C19062 01-0083/005&gt;009
2-3 131D 0-OI2619 F19062 01-0083/005&gt;009
</t>
  </si>
  <si>
    <t xml:space="preserve">Gestión del proyecto - Auditoría y Supervisión de la PSS  </t>
  </si>
  <si>
    <t xml:space="preserve">2-3 131D 0-OI2648 C19062 01-0083/013&gt;009
</t>
  </si>
  <si>
    <t xml:space="preserve">Compromiso Saneamiento Acuerdo Punto Final </t>
  </si>
  <si>
    <t xml:space="preserve">2-3 131D 0-PS2642 C19062 01-0083/007&gt;008
2-3 131D 0-PS3142 C19062 01-0083/007&gt;008
</t>
  </si>
  <si>
    <t>Programa Inimputables</t>
  </si>
  <si>
    <t xml:space="preserve">2-3 131D 0-OI3152 C19062 01-0083/014&gt;009
2-3 131D 4-OI3152 C19062 01-0083/014&gt;009
</t>
  </si>
  <si>
    <t>Transferencias Nivel Nacional - Inimputables</t>
  </si>
  <si>
    <t xml:space="preserve">SUBSECRETARÍA PRESTACIÓN Y DESARROLLO DE SERVICIOS DE SALUD  </t>
  </si>
  <si>
    <t>Ampliar y mantener las capacidades básicas de vigilancia y respuesta en el marco del Reglamento Sanitario Internacional 2005.</t>
  </si>
  <si>
    <t>Fortalecimiento del CRUE del departamento Antioquia</t>
  </si>
  <si>
    <t>Al 2023 se logra que el 100% de las entidades territoriales en salud respondan con eficacia ante emergencias y desastres logrando disminuri la tasa de mortalidad por emergencias y desastres de 3.5 por 100.000 habitantes.</t>
  </si>
  <si>
    <t>Mortalidad por emergencias y desastres</t>
  </si>
  <si>
    <t>Fortalecer las Empresas Sociales del Estado (ESE) del departamento de Antioquia bajo los principios de eficiencia, transparencia, disponibilidad, accesibilidad y calidad, brindando apoyo en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incluyendo procesos y mecanismos requeridos para la operación y gestión de la prestación de servicios de salud en redes integradas, así como realizar un seguimiento estricto a la implementación del Sistema Obligatorio de
Indicadores de producto:
Garantía de Calidad de la Atención de Salud - SOGC, por parte de los prestadores de servicios de salud - PSS; orientado a contribuir a una eficiente gestión de los mismos, y así mejorar la Calidad de la Atención y las condiciones de salud de la población Antioqueña; además de facilitar el acceso efectivo y la atención con calidad oportuna, continua, integral y resolutiva, contando con los recursos humanos, técnicos, financieros, físicos y de información, para garantizar la gestión adecuada de la atención y mejorar los resultados en salud.</t>
  </si>
  <si>
    <t>Al 2023 cumplir en un 100% las acciones
definidas por el Reglamento Sanitario
Internacional</t>
  </si>
  <si>
    <t>Cumplimiento de las acciones
definidas por el Reglamento Sanitario
Internacional</t>
  </si>
  <si>
    <t>Gestión del Proyecto-IVC, AOAT</t>
  </si>
  <si>
    <t>Gestion de Salud Pública</t>
  </si>
  <si>
    <t xml:space="preserve">2-3 131D 0-OI2648 C19062 01-0088/006&gt;009
</t>
  </si>
  <si>
    <t xml:space="preserve"> Gestion integral de riesgos en emergencias y desastres</t>
  </si>
  <si>
    <t>Liliana Mejia</t>
  </si>
  <si>
    <t>Dimension_salud_publica_en_emergencias_y_desastres</t>
  </si>
  <si>
    <t>Fortalecimiento de la red de prestadores de servicios de salud</t>
  </si>
  <si>
    <t xml:space="preserve">Fortalecer los sistemas de respuesta a emergencias y desastres, implementando el Sistema de Emergencias Médicas, como modelo integral que responde de manera oportuna en la atencion de urgencias. </t>
  </si>
  <si>
    <t>Fortalecer las Empresas Sociales del Estado (ESE) del departamento de Antioquia bajo los principios de eficiencia, transparencia, disponibilidad, accesibilidad y calidad, brindando apoyo en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 incluyendo procesos y mecanismos requeridos para la operación y gestión de la prestación de servicios de salud en redes integradas, así como realizar un seguimiento estricto a la implementación del Sistema Obligatorio de Garantía de Calidad de la Atención de Salud - SOGC, por parte de los prestadores de servicios de salud - PSS; orientado a contribuir a una eficiente gestión de los mismos, y así mejorar la Calidad de la Atención y las condiciones de salud de la población Antioqueña; además de facilitar el acceso efectivo y la atención con calidad oportuna, continua, integral y resolutiva, contando con los recursos humanos, técnicos, financieros, físicos y de información, para garantizar la gestión adecuada de la atención y mejorar los resultados en salud.</t>
  </si>
  <si>
    <t>A 2023, se logrará que el 100% de las entidades territoriales cuenten con sistema de emergencias médicas implementado y auditado</t>
  </si>
  <si>
    <t>Municipios y/o Distrito con sistema de emergencias médicas implementado y auditado</t>
  </si>
  <si>
    <t xml:space="preserve">2-3 131D 0-OI2648 C19062 01-0088/007&gt;009
2-3 131D 0-OI2648 F19062 01-0088/007&gt;009
</t>
  </si>
  <si>
    <t>A 2023, se logra el 90% de Oportunidad en la respuesta a las solicitudes de servicios de salud en el Centro Regulador de emergencias y desastres y atenciones urgentes y electivas (CRUE y CRAE)</t>
  </si>
  <si>
    <t>Oportunidad en la respuesta a las solicitudes de servicios de salud en el Centro Regulador de emergencias y desastres y atenciones urgentes y electivas (CRUE y CRAE)</t>
  </si>
  <si>
    <t>Operar y fortalecer el CRUE</t>
  </si>
  <si>
    <t>Gestion de la prestacion de servicos individuales</t>
  </si>
  <si>
    <t xml:space="preserve">2-3 131D 0-OI2648 C19062 01-0088/005&gt;009
2-3 131D 0-OI2648 F19062 01-0088/005&gt;009
</t>
  </si>
  <si>
    <t>Gestion del pago atención urgencias migrantes paises fronterizos</t>
  </si>
  <si>
    <t xml:space="preserve">2-3 131D 4-OI3150 C19062 01-0088/004
</t>
  </si>
  <si>
    <t xml:space="preserve">Recursos del Ministerio de Salud y Protección Social transferidos a las entidades territoriales
</t>
  </si>
  <si>
    <t>Fortalecer la red pública de Antioquia con dotacion,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</si>
  <si>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a la red de servicios de salud del Departamento de Antioquia</t>
  </si>
  <si>
    <t>Al 2023 alcanzar una tasa de mortalidad evitable de 2,7 por 100.000 habitantes</t>
  </si>
  <si>
    <t>Al 2023 alcanzar el 100% de Empresas Sociales del Estado priorizadas con recursos asignados y ejecutados para fortalecer la red se servicios</t>
  </si>
  <si>
    <t>Empresas Sociales del Estado priorizadas con recursos asignados y ejecutados para fortalecer la red se servicios</t>
  </si>
  <si>
    <t>Gestion Administrativa y financiera</t>
  </si>
  <si>
    <t>2-3 131D 0-OI2648 C19061 01-0064/001&gt;009</t>
  </si>
  <si>
    <t>DIRECCIoN  CALIDAD Y REDES DE SERVICIOS DE SALUD</t>
  </si>
  <si>
    <t>LUCIA IBARRA</t>
  </si>
  <si>
    <t>Pasivos (Pensionales,Laborales,Salarios)</t>
  </si>
  <si>
    <t>2-3 131D 0-OI2640 C19061 01-0064/014&gt;009</t>
  </si>
  <si>
    <t>IEC Apoyo Logistico</t>
  </si>
  <si>
    <t>Prestación de servicios individuales</t>
  </si>
  <si>
    <t xml:space="preserve"> 4-OI2613 01-0064/014&gt;009 
</t>
  </si>
  <si>
    <t>2-3 131D 0-OI3142 C19061 01-0064/013&gt;009</t>
  </si>
  <si>
    <t>Ajuste Institucional</t>
  </si>
  <si>
    <t>2-3 131D 0-OI2630 C19061 01-0064</t>
  </si>
  <si>
    <t>2-3 131D 0-OI2648 C19061 01-0064/012&gt;009</t>
  </si>
  <si>
    <t>Gestion red de sangre</t>
  </si>
  <si>
    <t>2-3 131D 0-SP3033 C19061 01-0064/002&gt;006</t>
  </si>
  <si>
    <t>Seguimiento y monitoreo a PSFF</t>
  </si>
  <si>
    <t>GESTION DE LA SALUD PÚBLICA</t>
  </si>
  <si>
    <t>2-3 131D 0-OI3160 C19061 01-0064/004&gt;009</t>
  </si>
  <si>
    <t>2-3 131D 0-OI3142 C19061 01-0064/004&gt;009</t>
  </si>
  <si>
    <t>Seis por ciento (6%) del impuesto al consumo de licores, vinos y aperitivos. (Ley 1393 de 2010)</t>
  </si>
  <si>
    <t>Trám rec estampilla prohospital</t>
  </si>
  <si>
    <t>2-3 131D 0-OI2630 C19061 01-0064/007&gt;009</t>
  </si>
  <si>
    <t>Estampilla pro Hospitales Publicos</t>
  </si>
  <si>
    <t>Cofinanc. proy. Infraestructura</t>
  </si>
  <si>
    <t>2-3 131D 0-OI2648 C19061 01-0064/008&gt;009</t>
  </si>
  <si>
    <t>DIRECCIoN DE CALIDAD Y RED DE SERVICIOS</t>
  </si>
  <si>
    <t>2-3 131D 0-OI2053 C19061 01-0064/008&gt;009</t>
  </si>
  <si>
    <t>Alcohol Potable Consumo Humano</t>
  </si>
  <si>
    <t>Cofinanciacion proyec. dotacion</t>
  </si>
  <si>
    <t>2-3 131D 0-OI2052 C19061 01-0064/009&gt;009</t>
  </si>
  <si>
    <t>2-3 131D 0-OI3142 C19061 01-0064</t>
  </si>
  <si>
    <t>2-3 131D 0-OI3150 C19061 01-0064</t>
  </si>
  <si>
    <t>Cofinanciacion proy ambulancias</t>
  </si>
  <si>
    <t>2-3 131D 0-OI3142 C19061 01-0064/011&gt;009</t>
  </si>
  <si>
    <t>2-3 131D 4-OI3150 C19061 01-0064</t>
  </si>
  <si>
    <t>A y AT a juntas directivas ESE</t>
  </si>
  <si>
    <t>2-3 131D 0-OI2613 C19061 01-0064/005&gt;009</t>
  </si>
  <si>
    <t>Infraestructura TIC</t>
  </si>
  <si>
    <t xml:space="preserve">GSP - Gestión del conocimiento
</t>
  </si>
  <si>
    <t xml:space="preserve"> 4 OI2619 
</t>
  </si>
  <si>
    <t>2-3 131D 0-OI2648 C19061 01-0064/015&gt;009</t>
  </si>
  <si>
    <t xml:space="preserve">Realizar un seguimiento estricto a la implementación del Sistema Obligatorio de Garantía de Calidad de la Atención de Salud (SOGC), conducente a la verificación del cumplimiento de las condiciones del Sistema Único de Habilitación por parte de los prestadores de servicios de salud (PSS); orientado a contribuir con una eficiente gestión de las diferentes Empresas Sociales del Estado y Direcciones Locales, y así mejorar la Calidad de la Atención y las condiciones de salud de la población Antioqueña </t>
  </si>
  <si>
    <t xml:space="preserve"> Implementacion y fortalecimiento del SOGC a los prestadores de servicios de salud en el departamento de Antioquia</t>
  </si>
  <si>
    <t>Al 2023 alcanzar una tasa de mortalidad evitable de 2,7 por 100.000 habitantes.
A 2023, se ha implementado el Sistema de Garantía de la Calidad en los servicios de Salud individuales y colectivos.</t>
  </si>
  <si>
    <t>Al 2023 alcanzar un cumplimiento en el 100% de las investigaciones administrativas adelantadas en los términos de la Ley</t>
  </si>
  <si>
    <t>Cumplimiento de investigaciones administrativas adelantadas en los términos de la Ley</t>
  </si>
  <si>
    <t>Soporte en act competencia ley</t>
  </si>
  <si>
    <t>2-3 131D 0-OI2648 C19032 01-0095/002&gt;009</t>
  </si>
  <si>
    <t>BEATRIZ LOPERA</t>
  </si>
  <si>
    <t xml:space="preserve"> Implementacion y fortalecimiento del SOGC a los prestadores de servicios de salud en el Departamento de Antioquia</t>
  </si>
  <si>
    <t>Al 2023 cumplir con un 100% de las visitas de verificación de condiciones de habilitación</t>
  </si>
  <si>
    <t>Visitas de verificacion de condiciones de habilitacion</t>
  </si>
  <si>
    <t>Visitas IVC verificacion a PSS</t>
  </si>
  <si>
    <t>2-3 131D 0-OI2648 C19032 01-0095/003&gt;009</t>
  </si>
  <si>
    <t>2-3 131D 0-OI2643 C19032 01-0095/004&gt;009</t>
  </si>
  <si>
    <t>Vigilancia Tribunal Etica Medica</t>
  </si>
  <si>
    <t>2-3 131D 0-OI2648 C19032 01-0095/005&gt;009</t>
  </si>
  <si>
    <t>Vigilancia Tribunal Etica Odontologica</t>
  </si>
  <si>
    <t>2-3 131D 0-OI2648 C19032 01-0095/006&gt;009</t>
  </si>
  <si>
    <t>Vigilancia Tribunal Etica Enfermeria</t>
  </si>
  <si>
    <t>2-3 131D 0-OI2648 C19032 01-0095/007&gt;009</t>
  </si>
  <si>
    <t>Telesalud</t>
  </si>
  <si>
    <t>Asesorar y acompañar a las Empresas Sociales del Estado garantizando recurso humano y financiero para que realicen efectivamente las adecuaciones técnicas, tecnologicas y locativas, en sus procesos internos, para adelantar la habilitacion del servicio de Telemedicina (Telesalud) y prestar el servicio en condiciones de calidad.</t>
  </si>
  <si>
    <t>Implementacion Telemedicina, conectados para cuidar la salud y la vida de la poblacion de  Antioquia</t>
  </si>
  <si>
    <t>Al 2023 alcanzar el 100% de las Empresas Sociales del Estado (ESE) priorizadas con servicios habilitados en modalidad de telemedicina</t>
  </si>
  <si>
    <t>Empresas Sociales del Estado (ESE) priorizadas con servicios habilitados en modalidad de telemedicina</t>
  </si>
  <si>
    <t>Implementacion telemedicina en las ESE</t>
  </si>
  <si>
    <t>Gestion de prestacion de servicios individuales</t>
  </si>
  <si>
    <t>PORCENTAJE</t>
  </si>
  <si>
    <t>2-3 131D 0-OI2648 C19062 01-0061/003&gt;009</t>
  </si>
  <si>
    <t>ANA MARIA PIEDRAHITA</t>
  </si>
  <si>
    <t>2-3 131D 0-OI2648 C19062 01-0061/001&gt;009</t>
  </si>
  <si>
    <t>Autoridad sanitaria -  gobernanza</t>
  </si>
  <si>
    <t xml:space="preserve">Desarrollar estrategias de articulacion e implementacion de modelos prospectivos y proactivos con enfoque territorial y diferencial asumiendo el liderazgo de la planeacion del sector a nivel del departamento en la Secretaria Seccional de Salud y Proteccion Social de Antioquia. </t>
  </si>
  <si>
    <t>Fortalecimiento Comunicacion para el bienestar y la vida. Antioquia</t>
  </si>
  <si>
    <t>Fortalecer la capacidad de gestión en los territorios mediante la realización de las actividades misionales de Asesoría y Asitencia Técnica (AyAT) y de Inspección, Vigilancia y Control (IVC) de tal manera que se genere una transformación técnica y operativa eficiente, efectiva y eficaz que afecte positivamente los determinantes de la salud para mejorar las condiciones de vida de los ciudadanos antioqueños.</t>
  </si>
  <si>
    <t>Al 2023 alcanzar un 100% de campañas publicitarias implementadas</t>
  </si>
  <si>
    <t>Campañas publicitarias implementadas</t>
  </si>
  <si>
    <t>Informacion en Salud</t>
  </si>
  <si>
    <t xml:space="preserve">2-3 131D 0-OI2648 C19051 01-0070/001&gt;009
</t>
  </si>
  <si>
    <t>DESPACHO</t>
  </si>
  <si>
    <t>DANIEL PALACIO</t>
  </si>
  <si>
    <t>Eventos Institucionales Fortalecimiento</t>
  </si>
  <si>
    <t xml:space="preserve">2-3 131D 0-OI2648 C19051 01-0070/002&gt;009
</t>
  </si>
  <si>
    <t>Al 2023 realizar una encuesta de valoracion del impacto de las campañas publicitarias implementadas</t>
  </si>
  <si>
    <t>Encuesta de valoracion del impacto de las campañas publicitarias implementadas</t>
  </si>
  <si>
    <t xml:space="preserve">2-3 131D 0-OI2648 C19051 01-0070/004&gt;009
2-3 131D 0-OI2648 F19051 01-0070/004&gt;009
</t>
  </si>
  <si>
    <t>Contribucion Fortalecimiento técnico a los actores del SGSSS Antioquia</t>
  </si>
  <si>
    <t>Al 2023 alcanzar un 90% de cumplimiento en los compromisos pactados en las asesorias y asistencias técnicas realizadas en la Secretaria Seccional de Salud y Proteccion Social</t>
  </si>
  <si>
    <t>Cumplimiento de los compromisos pactados en las asesorias y asistencias técnicas realizadas en la Secretaria Seccional de Salud y Proteccion Social</t>
  </si>
  <si>
    <t>AOAT actores del SGSSS</t>
  </si>
  <si>
    <t>2-3 131D 0-OI2648 C45994 22-0306/009&gt;009</t>
  </si>
  <si>
    <t>Derechos de explotacion de juego de apuestas permanentes o chance. (Leyes 643 de 2001 y 1393 de 2010)</t>
  </si>
  <si>
    <t>SUBSECRETARIA DE PLANEACION PARA LA ATENCION DE SALUD</t>
  </si>
  <si>
    <t>PROFESIONA ESPECIALIZADO</t>
  </si>
  <si>
    <t>ADRIANA ROJAS</t>
  </si>
  <si>
    <t>Al 2023 cumplir en un 100% con los reportes,
informes y otros, definidos en la norma que
sean competencia de la Secretaria Seccional
de Salud y Proteccion Social de Antioquia</t>
  </si>
  <si>
    <t>Cumplimiento de los reportes,
informes y otros, definidos en la norma que
sean competencia de la Secretaria Seccional
de Salud y Proteccion Social de Antioquia</t>
  </si>
  <si>
    <t>Apoyo logistico</t>
  </si>
  <si>
    <t>GSP - Planeacion Integral en Salud</t>
  </si>
  <si>
    <t>2-3 131D 0-OI2648 C45994 22-0306/008&gt;009</t>
  </si>
  <si>
    <t>Al 2023 cumplir en un 80% con el Plan de Trabajo del Comité de Investigacion de la Secretaria Seccional de Salud y Proteccion Social de Antioquia</t>
  </si>
  <si>
    <t>Cumplimiento del Plan de Trabajo del Comité de Investigacion de la Secretaria Seccional de Salud y Proteccion Social de Antioquia</t>
  </si>
  <si>
    <t>Gesti recursos apoy investigac salud</t>
  </si>
  <si>
    <t>GSP - Gestion del conocimiento</t>
  </si>
  <si>
    <t>2-3 131D 0-OI2648 C45994 22-0306/007&gt;009</t>
  </si>
  <si>
    <t>Fortalecer la red pública de hospitales de Antioquia con dotación, infraestructura, procesos internos y eficiencia administrativa y complementar la red de servicios de tal forma que responda a las reales necesidades de servicios de salud en las subregiones de Antioquia, incentivando la apertura de servicios que se consideran críticos y prioritarios.</t>
  </si>
  <si>
    <t>Fortalecimiento institucional de recursos administrativos y financieros 2020 - 2023, departamento de Antioquia</t>
  </si>
  <si>
    <t>Al 2023 cumplir con un 90% del Plan Integral de Capacitaciones (PIC)</t>
  </si>
  <si>
    <t>Cumplimiento del Plan Integral de Capacitaciones (PIC)</t>
  </si>
  <si>
    <t>Fortalecimiento recurso humano bienestar del personal</t>
  </si>
  <si>
    <t>gestion de la salud publica</t>
  </si>
  <si>
    <t>GSP - Gestion del talento humano</t>
  </si>
  <si>
    <t xml:space="preserve">2-3 131D 0-OI2652 C45992 22-0308/009&gt;009
2-3 131D 4- OI 2601 C45992 22-0308/009&gt;009 
</t>
  </si>
  <si>
    <t>Bienestar Social</t>
  </si>
  <si>
    <t>DIRECCIoN ADMINSTRATIVA Y FINANCIERA - SALUD</t>
  </si>
  <si>
    <t>NAIDA CECLIA CASTRO GARZON</t>
  </si>
  <si>
    <t xml:space="preserve">2-3 131D 0-OI2643 C45992 22-0308/009&gt;009
2-3 131D 0-OI2643 F45992 22-0308/009&gt;009
</t>
  </si>
  <si>
    <t>Al 2023 obtener un 35% de incremento de los recursos financieros gestionados para la Secretaria Seccional de Salud y Protección Social
B86
Incremento de los recursos financieros gestionados para la Secretaria Seccional de Salud y Protección Social</t>
  </si>
  <si>
    <t xml:space="preserve">Incremento de los recursos financieros gestionados para la Secretaria Seccional de Salud y Proteccion Social </t>
  </si>
  <si>
    <t>Fondo de Vivienda</t>
  </si>
  <si>
    <t>GSP - Gestion administrativa y financiera</t>
  </si>
  <si>
    <t xml:space="preserve">2-3 131D 0-OI2603 C45992 22-0308/002&gt;009
2-3 131D 0-OI2655 C45992 22-0308/002&gt;009
2-3 131D 4-OI2603 C45992 220308/002&gt;009
</t>
  </si>
  <si>
    <t>Fondo de la Vivienda</t>
  </si>
  <si>
    <t>LUIS ALBERTO NARANJO</t>
  </si>
  <si>
    <t>Compra de Equipos</t>
  </si>
  <si>
    <t xml:space="preserve">2-3 131D 0-OI2648 C45992 22-0308/001&gt;009
2-3 131D -4-OI2619 C45992 22-0308/001&gt;009
</t>
  </si>
  <si>
    <t>indemizaciones sustitutivas</t>
  </si>
  <si>
    <t xml:space="preserve">2-3 131D 0-OI2648 C45992 22-0308/004&gt;009
</t>
  </si>
  <si>
    <t>Gestion documental</t>
  </si>
  <si>
    <t xml:space="preserve">2-3 131D 0-OI2648 F45992 22-0308/005&gt;009
 2-3 131D -4-OI2619 C45992 22-0308/005&gt;009
</t>
  </si>
  <si>
    <t>colciencias</t>
  </si>
  <si>
    <t xml:space="preserve">
2-3 131D 1-OI2644 C45992 22-0308/003&gt;009
2-3 131D 1-OI2645 C45992 22-0308/003&gt;009
2-3 131D 1-OI2647 C45992 22-0308/003&gt;009
2-3 131D 4-OI2612 C45992 220308/003&gt;009 
</t>
  </si>
  <si>
    <t>capacitaciones</t>
  </si>
  <si>
    <t xml:space="preserve">2-3 131D 0-OI2643 C45992 22-0308/007&gt;009
</t>
  </si>
  <si>
    <t>pago pasivo prestacional</t>
  </si>
  <si>
    <t xml:space="preserve">2-3 131D 0-OI2648 C45992 22-0308/013&gt;009
</t>
  </si>
  <si>
    <t>pago pasivo pensional</t>
  </si>
  <si>
    <t xml:space="preserve">2-3 131D 0-OI2648 C45992 22-0308/011&gt;009
2-3 131D 4-OI2611 C45992 22-0308/011&gt;009
2-3 131D 4-OI2624 C45992 22-0308/011&gt;009
2-3 131D 4-OI2625 C45992 22-0308/011&gt;009
2-3 131D  4-OI2619 C45992 22-0308/011&gt;009
</t>
  </si>
  <si>
    <t>Adecuación Infraestructura Sede Salud</t>
  </si>
  <si>
    <t xml:space="preserve">2-3 131D 0-OI2648 C45992 22-0308/010&gt;009
2-3 131D -4-OI2619 C45992 22-0308/010&gt;009
</t>
  </si>
  <si>
    <t>Gastos de Transprt Viatic Pers Proyectos</t>
  </si>
  <si>
    <t xml:space="preserve">2-3 131D 0-OI2648 C45992 22-0308/014&gt;009
2-3 131D 0-OI2648 F45992 22-0308/014&gt;009
</t>
  </si>
  <si>
    <t xml:space="preserve">2-3 131D 0-OI2619 C45992 22-0308/012&gt;009
2-3 131D 0-OI2619 F45992 22-0308/012&gt;009
</t>
  </si>
  <si>
    <t>Apoyo intersectorial a la poblacion con discapacidad</t>
  </si>
  <si>
    <t>Promover la formulacion del plan territorial de discapacidad en los municipios, a través acuerdos intersectoriales en el marco de las competencias institucionales del nivel territorial para promover los procesos de inclusion social de las personas en situacion de discapacidad.</t>
  </si>
  <si>
    <t>Fortalecimiento Unidos por la inclusion y la capacidad de Antioquia</t>
  </si>
  <si>
    <t xml:space="preserve">Al 2023 alcanzar una cobertura del 90%  de personas con discapacidad afiliadas al Sistema General de Seguridad Social en Salud.
A 2023, se contará con un adecuado modelo de atención integral en salud para personas en situación de discapacidad, que permita promover el desarrollo de políticas públicas orientadas a mejorar las condiciones y entornos cotidianos para su desarrollo integral, para garantizar servicios de salud accesibles e incluyentes y asegurar la calidad y disponibilidad de los servicios y de la oferta de habilitación y rehabilitación centrada en las necesidades y características de las personas en situación de discapacidad y en el fortalecimiento de sus capacidades.
</t>
  </si>
  <si>
    <t>Cobertura de personas con discapacidad afiliadas al Sistema General de Seguridad Social en Salud</t>
  </si>
  <si>
    <t>Fortalecer las capacidades técnicas y operativas de la institucionalidad en el territorio,para la atención integral de la población con discapacidad, equiparando oportunidades y superando barreras para su atención, con alternativas de intervención presencial y virtual, integrando el registro, localización y caracterización de las personas en situación de discapacidad, y promoviendo su inclusión educativa y ocupacional.</t>
  </si>
  <si>
    <t>Al 2023, contar con un 80% de Empresas Sociales del Estado formadas en atencion diferencial para la poblacion con discapacidad</t>
  </si>
  <si>
    <t>Empresas Sociales del Estado formadas en atencion diferencial para la poblacion con discapacidad</t>
  </si>
  <si>
    <t>Gestion de proyecto</t>
  </si>
  <si>
    <t>2-3 131D 0-SP3033 C19052 01-0073/008&gt;006</t>
  </si>
  <si>
    <t>Discapacidad</t>
  </si>
  <si>
    <t xml:space="preserve">ALEXANDRA LEONOR ALVAREZ </t>
  </si>
  <si>
    <t>AoAT RBC, Esperanza y Superacion</t>
  </si>
  <si>
    <t>2-3 131D 0-OI2648 C19052 01-0073/005&gt;009</t>
  </si>
  <si>
    <t>2-3 131D 0-OI2613 C19052 01-0073/005&gt;009</t>
  </si>
  <si>
    <t>AoAT en RLCPD e implementación</t>
  </si>
  <si>
    <t>4-OI3160/131D/2-3/C19052/01-0073/006&gt;009</t>
  </si>
  <si>
    <t>2-3 131D 0-OI2648 C19052 01-0073/006&gt;009</t>
  </si>
  <si>
    <t>Talleres a ESEs-IEC</t>
  </si>
  <si>
    <t>2-3 131D 0-OI2648 C19052 01-0073/007&gt;009</t>
  </si>
  <si>
    <t>ortalecer la atención domiciliaria manteniendo un enfoque biopsicosocial e integral brindando una atención optima al paciente en su domicilio, facilitando la participación activa de su grupo familiar y/o cuidadores para agilizar en lo posible su recuperación o estabilización, promoviendo, restableciendo y manteniendo la funcionalidad y salud para lo cual es necesario la actuación de un equipo multidisciplinario en salud (EMS) adecuadamente formados y comprometidos con la asistencia y cuidados en las personas en su domicilio.
Con lo anterior se contribuye a la prevención de enfermedades y el mejoramiento de la oportunidad de la atención en salud, sin eximir a los prestadores de servicios, y a las entidades responsables del pago de la responsabilidad de priorizar la prestación personalizada de servicios de salud.</t>
  </si>
  <si>
    <t>Al 2023 tener 18 Empresas Sociales del Estado con modalidad de Telesalud para la población con discapacidad</t>
  </si>
  <si>
    <t>Empresas Sociales del Estado con modalidad de Telesalud para la población con discapacidad</t>
  </si>
  <si>
    <t>Cofinanciación a ESEs</t>
  </si>
  <si>
    <t>GSP - Gestión de la prestación de servicios individuales</t>
  </si>
  <si>
    <t>2-3 131D 0-OI2648 C19052 01-0073/004&gt;009</t>
  </si>
  <si>
    <t xml:space="preserve">Antioquia reivindicando los derechos del adulto mayor </t>
  </si>
  <si>
    <t>Fortalecer la atencion integral y la prestacion de servicios para la poblacion mayor de 60 años, articulando las acciones de asesoria y asistencia técnica a los Municipios, articulando y apoyando los programas locales, desarrollados a través del conjunto de procedimientos, protocolos e infraestructura fisica, técnica y administrativa de los Centros Dia/Vida.</t>
  </si>
  <si>
    <t>Fortalecimiento a la vigilancia y control de los centros de protección social, centros día/vida e instituciones de atención para adultos mayores</t>
  </si>
  <si>
    <t>Al 2023 contar con 300.000 adulto mayores en situacion de vulnerabilidad, que viven un proceso de envejecimiento digno, activo y saludable en centros dia-vida y centros de proteccion social al adulto mayor (CPSAM).
Al 2023, se habrán diseñado estrategias de comunicación por medios masivos y alternativos de comunicación para promover los derechos, el respeto y la dignificación de las personas mayores.</t>
  </si>
  <si>
    <t>Poblacion adulta mayor en situacion de vulnerabilidad, que viven un proceso de envejecimiento digno, activo y saludable en centros dia-vida y centros de proteccion social al adulto mayor (CPSAM)</t>
  </si>
  <si>
    <t>Impulsar estrategias para la reivindicación de los derechos de la población adulto mayor del departamento de Antioquia; considerando sus circunstancias actuales, los cambios demográficos y la creciente necesidad de su cuidado, garantizándoles condiciones de protección integral, inclusión, integración y participación para lograr un envejecimiento activo y saludable.
Esto, se concretará a través de estrategias que contemplan el acceso a la salud, seguridad alimentaria y nutricional, formación, generación de ingresos, y su participación dentro del entorno comunitario, social y económico, además del fortalecimiento de la familia y/o cuidadores como vigías de la protección de este grupo poblaciona</t>
  </si>
  <si>
    <t>Al 2023 contar con el 100% de los centros de protección social, centros vida e instituciones de cuidado de la población adulto mayor vigilados</t>
  </si>
  <si>
    <t>Porcentaje de centros de protección social, centros vida e instituciones de cuidado de la población adulto mayor vigilados</t>
  </si>
  <si>
    <t>Gestion del Proyecto-IVC</t>
  </si>
  <si>
    <t>GSP - Inspección, Vigilancia y Control</t>
  </si>
  <si>
    <t>4-OI2620131D2-3C19031010094</t>
  </si>
  <si>
    <t>Envejecimiento y Vejez</t>
  </si>
  <si>
    <t>JUAN VICENTE LOPERA SANCHES</t>
  </si>
  <si>
    <t>2-3 131D 0-OI2648 C19031 01-0094/002&gt;009</t>
  </si>
  <si>
    <t>Implementacion de la Politica de Participacion Social en Salud PPSS en el Departamento de Antioquia</t>
  </si>
  <si>
    <t>Al 2023 alcanzar un 90% de Empresas Sociales del Estado (ESE) asistidas técnicamente en la Politica de Participacion Social en Salud (PPSS)</t>
  </si>
  <si>
    <t>Empresas Sociales del Estado (ESE) asistidas técnicamente en la Politica de Participacion Social en Salud (PPSS)</t>
  </si>
  <si>
    <t xml:space="preserve">2-3 131D 0-SP3033 C45021 22-0311/003&gt;006
</t>
  </si>
  <si>
    <t>SUBSECRETARIA PRESTACIÓN Y DESARROLLO DE SERVICIOS DE SALUD</t>
  </si>
  <si>
    <t>LILIANA ARIAS</t>
  </si>
  <si>
    <t>Al 2023 alcanzar un 60% de Empresas Administradoras de Planes de Beneficio (EAPB) asistidas técnicamente en la Politica de Participacion Social en Salud (PPSS)</t>
  </si>
  <si>
    <t>Empresas Administradoras de Planes de Beneficio (EAPB) asistidas técnicamente en la Politica de Participacion Social en Salud (PPSS)</t>
  </si>
  <si>
    <t>Gestion del proyecto-AOAT</t>
  </si>
  <si>
    <t>GSP - Participacion Social</t>
  </si>
  <si>
    <t>2-3 131D 0-SP3033 C45021 22-0311/004&gt;006</t>
  </si>
  <si>
    <t>Implementacion Programa aéreo social acortando distancias Antioquia</t>
  </si>
  <si>
    <t>Al 2023 alcanzar un 80% de los planes de intervenciones sociales ejecutados para las comunidades vulnerables con dificil acceso, priorizadas del Departamento</t>
  </si>
  <si>
    <t>Planes de intervenciones sociales ejecutados para las comunidades vulnerables con dificil acceso, priorizadas del Departamento</t>
  </si>
  <si>
    <t>Operacion Aerea</t>
  </si>
  <si>
    <t>Gestion de administrativa y financiera</t>
  </si>
  <si>
    <t xml:space="preserve">2-3 131D 0-OI2648 C19051 01-0079/001&gt;009
2-3 131D 0-OI2648 F19051 01-0079/001&gt;009
</t>
  </si>
  <si>
    <t>PROFESIONAL AREA DE LA SALUD</t>
  </si>
  <si>
    <t>LUIS FERNANDO PALACIO</t>
  </si>
  <si>
    <t>Coordinacion intersectorial</t>
  </si>
  <si>
    <t xml:space="preserve">2-3 131D 0-OI2648 C19051 01-0079/003&gt;009
</t>
  </si>
  <si>
    <t xml:space="preserve">2-3 131D 0-OI2648 C19051 01-0079/004&gt;009
2-3 131D 0-OI2648 F19051 01-0079/004&gt;009
</t>
  </si>
  <si>
    <t>Transformacion digital en salud para el departamento de Antioquia</t>
  </si>
  <si>
    <t>Al 2023 alcanzar un 60% de avance en la interoperabilidad con entidades del sector salud, utilizando plataformas digitales en los componentes o procesos priorizados.
A 2023, se cuenta con el Sistema de Información Integrado y Observatorios de Salud Pública, que serán utilizados como fuente única de información en salud por las entidades territoriales, las aseguradoras, o quien haga sus veces, los prestadores de servicios de salud y los organismos de control; el Sistema proveerá información y evidencia sobre desigualdades sociales y económicas e inequidades en salud, necesaria para orientar políticas e intervenciones en los territorios y grupos vulnerables.</t>
  </si>
  <si>
    <t>Avance en la interoperabilidad con entidades del sector salud, utilizando plataformas digitales en los componentes o procesos priorizados</t>
  </si>
  <si>
    <t>Al 2023 contar con una arquitectura empresarial definida y documentos que guien la estrategia y den directrices para el manejo departamental de la informacion en salud basada en tecnologias de la informacion</t>
  </si>
  <si>
    <t>Arquitectura empresarial definida y documentos que guien la estrategia y den directrices para el manejo departamental de la informacion en salud basada en tecnologias de la informacion</t>
  </si>
  <si>
    <t>Gestion del Proyecto-Elb,div mant Arq TI</t>
  </si>
  <si>
    <t>Gestion  Administrativa y Financiera</t>
  </si>
  <si>
    <t>2-3 131D 0-OI2619 C45991 22-0307/009&gt;009</t>
  </si>
  <si>
    <t>ANGELA JARAMILLO</t>
  </si>
  <si>
    <t>Al 2023 contar con 12 acciones, instrumentos y servicios de informacion implementados para el análisis, uso y divulgacion de la informacion de manera periodica y sistemática</t>
  </si>
  <si>
    <t>Acciones, instrumentos y servicios de informacion implementados para el análisis, uso y divulgacion de la informacion de manera periodica y sistemática</t>
  </si>
  <si>
    <t>Implem, desple, mantener servi Informac</t>
  </si>
  <si>
    <t>2-3 131D 0-OI2648 C45991 22-0307/007&gt;009</t>
  </si>
  <si>
    <t>AL 2023, contar con el 50% de los componentes priorizados de tecnologias de la informacion (TI) desarrollados, implementados y/o articulados para el fortalecimiento del sistema de informacion</t>
  </si>
  <si>
    <t>Componentes priorizados de tecnologias de la informacion (TI) desarrollados, implementados y/o articulados para el fortalecimiento del sistema de informacion</t>
  </si>
  <si>
    <t>Gestion del Proyecto-Uso y Aprop Técno</t>
  </si>
  <si>
    <t>2-3 131D 0-SP3033 C45991 22-0307/008&gt;006</t>
  </si>
  <si>
    <t>Desarrollar y Mantener software</t>
  </si>
  <si>
    <t>2-3 131D 0-OI2648 F45991 22-0307/001&gt;009</t>
  </si>
  <si>
    <t>Actualizar y mantener la infraestructura</t>
  </si>
  <si>
    <t>2-3 131D 0-OI2651 C45991 22-0307/002&gt;009</t>
  </si>
  <si>
    <t>Compromiso Unidos en Solidaridad-COVID-19 en el departamento Antioquia</t>
  </si>
  <si>
    <t xml:space="preserve">Al 2023 alcanzar una tasa de mortalidad evitable de 2,7 por 100.000 habitantes.
A 2023, se logra un avance progresivo y sostenido en la implementación de planes regionales o locales para la prevención y la contención de los patógenos emergentes y re-emergentes de alta transmisibilidad y potencial epidémico en el 100% de las entidades territoriales.
</t>
  </si>
  <si>
    <t>Fortalecer la capacidad de gestión y respuesta en los territorios del Departamento a la
atención integral en salud frente al SARS-Cov 2 (COVID-19), de tal manera que se genere una transformación técnica y operativa eficiente, efectiva y eficaz que responda a los lineamientos nacionales frente a la atención de la contingencia en el área de la salud, la cual permita disminuir los impactos ocasionados por la pandemia.</t>
  </si>
  <si>
    <t>Al 2023 contar con el 100% de los municpios y/o Distrito capacitados en atencion en salud como respuesta a la pandemia COVID-19</t>
  </si>
  <si>
    <t>Municipios y/o Distrito capacitados en atencion en salud como respuesta a la pandemia COVID-19</t>
  </si>
  <si>
    <t>capacitación COVID19</t>
  </si>
  <si>
    <t>2-3 131D 0-OI2643 C19052 01-0087/002&gt;009</t>
  </si>
  <si>
    <t>ANA BARRAGAN</t>
  </si>
  <si>
    <t xml:space="preserve">
2-3 131D 0-OI2648 C19052 01-0087/001&gt;009</t>
  </si>
  <si>
    <t>Al 2023 contar con el 100% de los Municipios y/o Distrito priorizados y beneficiados con la entrega de Elementos de proteccion personal para la atencion del COVID-19 en el Departamento</t>
  </si>
  <si>
    <t>Municipios y/o Distrito priorizados y beneficiados con la entrega de Elementos de proteccion personal para la atencion del COVID-19 en el Departamento</t>
  </si>
  <si>
    <t>Entrega elementos protección personal</t>
  </si>
  <si>
    <t>GSP - Gestión de Insumos de interés en Salud Pública</t>
  </si>
  <si>
    <t>2-3 131D 0-SP3033 F19052 01-0087/003&gt;006</t>
  </si>
  <si>
    <t>Municipios y/o Distrito priorizados y beneficiados con la entrega de insumos hospitalarios (medicamentos y dispositivos médicos, equipos biomédicos, dotación) para la atención del COVID-19 en el Departamento</t>
  </si>
  <si>
    <t>Entrega insumos hospitalarios</t>
  </si>
  <si>
    <t>2-3 131D 0-OI2648 F19052 01-0087/004&gt;009</t>
  </si>
  <si>
    <t>2-3 131D 0-SP3033 C19052 01-0087/007&gt;006</t>
  </si>
  <si>
    <t>Conformar Equipos de respuesta inmediata ERI</t>
  </si>
  <si>
    <t>2-3 131D 0-OI2642 C19052 01-0087/006&gt;009</t>
  </si>
  <si>
    <t>Al 2023 alcanzar 45.000 Llamadas con teleorientación canalizadas en COVID-19 call center #774</t>
  </si>
  <si>
    <t>Llamadas con teleorientación canalizadas en COVID-19 call center #774</t>
  </si>
  <si>
    <t>Teleorientación #774 COVID19</t>
  </si>
  <si>
    <t>Laboratorios atención COVID19</t>
  </si>
  <si>
    <t>Desarrollar gestión eficiente de la ejecución de los recursos para agua potable y saneamiento básico</t>
  </si>
  <si>
    <t>Fortalecimiento de la inspeccion, vigilancia y control de la calidad del agua para consumo humano y uso recreativo en el Departamento de Antioquia</t>
  </si>
  <si>
    <t>A 2023, el 100% de las direcciones territoriales de salud contarán con mapas de riesgo y vigilancia de la calidad del agua para consumo humano. Se obtiene un IRCA Urbano de 1,19% y un IRCA rural del 35%</t>
  </si>
  <si>
    <t>Índice de Riesgo Calidad del Agua para consumo humano (IRCA) rural</t>
  </si>
  <si>
    <t>Al 2023 realizar 17.031 muestras para evaluar el Índice de Riesgo de la Calidad del Agua para Consumo Humano y Uso Recreativo</t>
  </si>
  <si>
    <t>Muestras analizadas para evaluar el Índice de Riesgo de la Calidad del Agua para Consumo Humano y Uso Recreativo</t>
  </si>
  <si>
    <t>Analis calidad agua cons hum- rural</t>
  </si>
  <si>
    <t>4 Gestion de la salud pública</t>
  </si>
  <si>
    <t xml:space="preserve"> GSP - Vigilancia en Salud Pública</t>
  </si>
  <si>
    <t xml:space="preserve">2-3 131D 0-SP3033 C19031 01-0062/001&gt;006
</t>
  </si>
  <si>
    <t>JHON WILLIAM TABARES</t>
  </si>
  <si>
    <t>Analis calidad agua Acu urbano y piscina</t>
  </si>
  <si>
    <t xml:space="preserve">2-3 131D 0-SP3033 C19031 01-0062/008&gt;006
2-3 131D 0-SP3033 F19031 01-0062/008&gt;006
</t>
  </si>
  <si>
    <t>Al 2023 tener 2038 acueductos vigilados, inspeccionados y controlados en los municipios</t>
  </si>
  <si>
    <t>Acueductos vigilados, inspeccionados y controlados en los municipios</t>
  </si>
  <si>
    <t>Asesoria y Asistencia a TAS</t>
  </si>
  <si>
    <t xml:space="preserve">2-3 131D 0-SP3033 C19031 01-0062/004&gt;006
</t>
  </si>
  <si>
    <t xml:space="preserve">2-3 131D 0-SP3033 C19031 01-0062/005&gt;006
</t>
  </si>
  <si>
    <t>Seguimiento a procesos de IVC</t>
  </si>
  <si>
    <t xml:space="preserve">2-3 131D 0-OI2641 C19031 01-0062/007&gt;009
</t>
  </si>
  <si>
    <t xml:space="preserve">2-3 131D 0-SP3033 C19031 01-0062/010&gt;006
2-3 131D 0-SP3033 F19031 01-0062/010&gt;006
</t>
  </si>
  <si>
    <t>PIC-Actividades de IEC – PIC</t>
  </si>
  <si>
    <t>Promoción de la Salud</t>
  </si>
  <si>
    <t>información en salud</t>
  </si>
  <si>
    <t xml:space="preserve">2-3 131D 0-SP3033 C19031 01-0062/009&gt;006
</t>
  </si>
  <si>
    <t>Realizaremos acciones de informacion, educacion y comunicacion dirigidas a los vendedores informales de alimentos para lograr su adherencia a la normatividad sanitaria relacionada (ventas de alimentos en vía pública)</t>
  </si>
  <si>
    <t>Fortalecimiento de la vigilancia de la calidad e inocuidad de alimentos y bebidas en el departamento de Antioquia</t>
  </si>
  <si>
    <t>A 2023, tener una incidencia en Enfermedades de Transmision por Alimentos en 22 por 100 mil habitantes</t>
  </si>
  <si>
    <t>Incidencia en ETA (enfermedades transmitidas por alimentos y agua) en la poblacion de los municipios categoría 4,5 y 6</t>
  </si>
  <si>
    <t>AL 2023 realizar 118.871 visitas de inspeccion, vigilancia y control realizadas a establecimientos de almacenamiento, comercializacion y expendio de alimentos y bebidas del sector gastronomico, incluido el transporte de los mismos</t>
  </si>
  <si>
    <t>Inspección, vigilancia y control realizadas a establecimientos de almacenamiento, comercialización y expendio de alimentos y bebidas del sector gastronómico, incluido el transporte de los mismos</t>
  </si>
  <si>
    <t xml:space="preserve">Gestión de la salud publica 
</t>
  </si>
  <si>
    <t xml:space="preserve">2-3 131D 0-SP3033 C19031 01-0092/001&gt;006
</t>
  </si>
  <si>
    <t xml:space="preserve">Inocuidad y calidad de los alimentos </t>
  </si>
  <si>
    <t xml:space="preserve">TECNICO ÁREA SALUD </t>
  </si>
  <si>
    <t xml:space="preserve">IVAN DARIO ZEA CARRASQUILLA </t>
  </si>
  <si>
    <t xml:space="preserve">2-3 131D 0-OI2648 C19031 01-0092/001&gt;009
</t>
  </si>
  <si>
    <t>Soporte en act competencia ley-AOAT</t>
  </si>
  <si>
    <t xml:space="preserve">2-3 131D 0-OI2641 C19031 01-0092/002&gt;009
2-3 131D 0-OI2641 F19031 01-0092/002&gt;009
</t>
  </si>
  <si>
    <t>Soporte tecnológico</t>
  </si>
  <si>
    <t>GSP - Gestión del conocimiento</t>
  </si>
  <si>
    <t>otros</t>
  </si>
  <si>
    <t xml:space="preserve">2-3 131D 0-OI2641 C19031 01-0092/003&gt;009
2-3 131D 0-OI2641 F19031 01-0092/003&gt;009
</t>
  </si>
  <si>
    <t>PIC-Información, educación y comunica</t>
  </si>
  <si>
    <t xml:space="preserve">2-3 131D 0-SP3033 C19031 01-0092/004&gt;006
</t>
  </si>
  <si>
    <t>Compra de equipos e insumos</t>
  </si>
  <si>
    <t xml:space="preserve">2-3 131D 0-SP3033 C19031 01-0092/005&gt;006
</t>
  </si>
  <si>
    <t>Salud ambiental</t>
  </si>
  <si>
    <t xml:space="preserve">Intervenir con enfoque diferencial los determinantes sanitarios y ambientales de la salud relacionados con la calidad del aire, el ruido y las radiaciones electromagnéticas, los impactos del urbanismo, las condiciones de la ruralidad, las características de la movilidad, las condiciones de la vivienda y espacios públicos, involucrando recursos económicos para realizar estrategias de información, educación y comunicación –IEC- entorno a la promoción de la salud. </t>
  </si>
  <si>
    <t>Fortalecimiento de la Vigilancia de los efectos en salud y riesgos asociados a causa de la crisis climática y calidad del aire en el Departamento de Antioquia</t>
  </si>
  <si>
    <t>Al 2023 alcanzar una cobertura del 80% de municipios y/o Distrito asistidos técnicamente en torno a los efectos en salud asociados a la calidad del aire</t>
  </si>
  <si>
    <t>Cobertura de municipios y/o Distrito asistidos técnicamente en torno a los efectos en salud asociados a la calidad del aire</t>
  </si>
  <si>
    <t>Al 2023 alcanzar un 60% de la implementación del Plan de Adaptación al Cambio Climático desde el componente de Salud Ambiental</t>
  </si>
  <si>
    <t>Implementación del Plan de Adaptación al Cambio Climático desde el componente de Salud Ambiental</t>
  </si>
  <si>
    <t>PIC-Información Educación y Comunicación</t>
  </si>
  <si>
    <t xml:space="preserve">2-3 131D 0-SP3033 C19053 01-0068/002&gt;006
</t>
  </si>
  <si>
    <t xml:space="preserve">ANA MARIA BLANDÓN </t>
  </si>
  <si>
    <t>Encuesta preval de sint respir y cardiov</t>
  </si>
  <si>
    <t xml:space="preserve">2-3 131D 0-OI2648 C19053 01-0068/003&gt;009
</t>
  </si>
  <si>
    <t>Implemen plan en base PACCSA.</t>
  </si>
  <si>
    <t xml:space="preserve">2-3 131D 0-SP3033 C19053 01-0068/004&gt;006
</t>
  </si>
  <si>
    <t>Diseñ sist vigilanc sanit Aire, C Climat</t>
  </si>
  <si>
    <t xml:space="preserve">2-3 131D 0-OI2648 C19053 01-0068/005&gt;009
</t>
  </si>
  <si>
    <t>A 2023, se obtendrá una cobertura de municipios y/o distritos asistidos tecnicamente entorno a los efectos en salud asociados a la calidad del aire del 80%</t>
  </si>
  <si>
    <t xml:space="preserve">Cobertura de municipios y/o distritos asistidos tecnicamente entorno a los efectos en salud asociados a la calidad del aire </t>
  </si>
  <si>
    <t xml:space="preserve">Al 2023, tener 53 municipios y/o Distritos de categoria 4, 5 y 6  capacitados en los efectos en salud relacionados con  la calidad del aire </t>
  </si>
  <si>
    <t>Municipios y/o Distrito de categorías 4, 5 y 6 capacitados en los efectos en salud relacionados con la calidad del aire</t>
  </si>
  <si>
    <t>Soporte Activ Comp Ley (AOAT y Vali PHE)</t>
  </si>
  <si>
    <t xml:space="preserve">2-3 131D 0-SP3033 C19053 01-0068/009&gt;006
2-3 131D 0-SP3033 F19053 01-0068/009&gt;006
</t>
  </si>
  <si>
    <t xml:space="preserve">Apoyo intersectorial a la población habitante de calle </t>
  </si>
  <si>
    <t>Asegurar las acciones diferenciales a través de la implementación de la ruta integral de atención en salud materna perinatal para la población étnica tendiente a garantizar el goce efectivo de la salud, mejorar las condiciones de vida y salud y lograr cero tolerancia con la morbilidad y mortalidad evitables.</t>
  </si>
  <si>
    <t>Apoyo Implementacion de modelo de atencion unidos por la inclusion social del habitante de calle. Antioquia</t>
  </si>
  <si>
    <t>Al 2023 alcanzar un 100% de cobertura de aseguramiento en salud del habitante de calle focalizado</t>
  </si>
  <si>
    <t>Cobertura de aseguramiento en salud del habitante de calle focalizado</t>
  </si>
  <si>
    <t>identificar la población habitante de calle a nivel territorial, de tal manera que se reconozcan sus necesidades y se planteen acciones de intervención articuladas mediante la definición de un Modelo de Atención Integral de Protección Social que permita la garantía de los derechos de esta población. Es así como se contribuirá al restablecimiento y garantía de derechos de los y las habitantes de calle del Departamento en Antioquia, con el propósito de lograr la atención integral, rehabilitación e inclusión social en el marco del enfoque diferencial.</t>
  </si>
  <si>
    <t>Al 2023 alcanzar un 100% del Modelo de Atención Integral de Protección Social de la población habitante de calle en Antioquia, realizado</t>
  </si>
  <si>
    <t>Modelo de Atención Integral de Protección Social de la población habitante de calle en Antioquia, realizado</t>
  </si>
  <si>
    <t>Talleres a prof mpios, habit calle</t>
  </si>
  <si>
    <t>2-3 131D 0-OI2648 C41043 07-0112/001&gt;009</t>
  </si>
  <si>
    <t>DIRECTOR</t>
  </si>
  <si>
    <t>2-3 131D 0-OI2643 C41043 07-0112/005&gt;009</t>
  </si>
  <si>
    <t>al 2023 alcanzar un 100% del censo poblacional y caracterizacion de la poblacion habitante de calle en Antioquia, realizado</t>
  </si>
  <si>
    <t>Censo poblacional y caracterizacion de la poblacion habitante de calle en Antioquia, realizado</t>
  </si>
  <si>
    <t>AoAT entidades terr pobla habita calle</t>
  </si>
  <si>
    <t>2-3 131D 0-OI2643 C41043 07-0112/003&gt;009</t>
  </si>
  <si>
    <t>Recol y anali de dat caract habit calle</t>
  </si>
  <si>
    <t xml:space="preserve">2-3 131D 0-OI2648 C41043 07-0112/004&gt;009
2-3 131D 0-OI2661 C41043 07-0112/004&gt;009
</t>
  </si>
  <si>
    <t>Fortalecimiento de la vigilancia epidemiologica basada en gestión del riesgo Antioquia</t>
  </si>
  <si>
    <t xml:space="preserve"> Gestion de la salud pública</t>
  </si>
  <si>
    <t xml:space="preserve"> Vigilancia en Salud Pública</t>
  </si>
  <si>
    <t>2-3 131D 0-SP3033 C19031 01-0091/004&gt;006</t>
  </si>
  <si>
    <t>MARCELA HERNANDEZ</t>
  </si>
  <si>
    <t xml:space="preserve">Cumplimiento  en el envío de las unidades de análisis de eventos de interés en salud pública
</t>
  </si>
  <si>
    <t>2-3 131D 0-SP3033 C19031 01-0091/005&gt;006</t>
  </si>
  <si>
    <t>Desarrollo del Observatorio de Salud Secretaría Seccional de Salud y Protección Social Antioquia</t>
  </si>
  <si>
    <t>Acciones, instrumentos y servicios de información implementados para el análisis, uso y divulgación de la información de manera periódica y sistemática</t>
  </si>
  <si>
    <t>Capacitación del talento humano</t>
  </si>
  <si>
    <t>2-3 131D 0-OI2648 C19053 01-0093/002&gt;009</t>
  </si>
  <si>
    <t>Subsecretaría de Planeación para la atención en Salud</t>
  </si>
  <si>
    <t xml:space="preserve">Subsecretaría </t>
  </si>
  <si>
    <t>LIGIA AMPARO TORRES ACEVEDO</t>
  </si>
  <si>
    <t>Desarrollo tecnológico</t>
  </si>
  <si>
    <t>2-3 131D 0-OI2648 C19053 01-0093/003&gt;009</t>
  </si>
  <si>
    <t>Insumos y Materiales</t>
  </si>
  <si>
    <t>2-3 131D 0-OI2648 C19053 01-0093/004&gt;009</t>
  </si>
  <si>
    <t>Escuela contra la drogadicción</t>
  </si>
  <si>
    <t>Escuela contra la Drogadiccion</t>
  </si>
  <si>
    <t>Total sin escuela, funcionamineto y regalias</t>
  </si>
  <si>
    <t>Activar la compatibilidad con lectores de pantalla</t>
  </si>
  <si>
    <t>Inicio</t>
  </si>
  <si>
    <t>Archivo</t>
  </si>
  <si>
    <t>Insertar</t>
  </si>
  <si>
    <t>Diseño de página</t>
  </si>
  <si>
    <t>Fórmulas</t>
  </si>
  <si>
    <t>Datos</t>
  </si>
  <si>
    <t>Revisar</t>
  </si>
  <si>
    <t>Ver</t>
  </si>
  <si>
    <t>Editar</t>
  </si>
  <si>
    <t>Formato</t>
  </si>
  <si>
    <t>Herramientas</t>
  </si>
  <si>
    <t xml:space="preserve">                                                         DOCUMENTO DE TRABAJO - 2022</t>
  </si>
  <si>
    <t xml:space="preserve">TABLA 13: CONSOLIDACIÓN DEL COMPONENTE OPERATIVO ANUAL DE INVERSIONES EN SALUD - COAI 
</t>
  </si>
  <si>
    <t>Dimensión</t>
  </si>
  <si>
    <t>Código Programa</t>
  </si>
  <si>
    <t xml:space="preserve">Programa </t>
  </si>
  <si>
    <t>Componente</t>
  </si>
  <si>
    <t>Código subprograma</t>
  </si>
  <si>
    <t>Subprograma</t>
  </si>
  <si>
    <t>Código proyecto BPIN</t>
  </si>
  <si>
    <t>Proyecto</t>
  </si>
  <si>
    <t>Apropiación Anual 
(Miles de Pesos)</t>
  </si>
  <si>
    <t>Fuente de Recursos</t>
  </si>
  <si>
    <t>DIRECCIÓN</t>
  </si>
  <si>
    <t>DIMENSIÓN_VIDA_SALUDABLE_Y_ENFERMEDADES_TRANSMISIBLES</t>
  </si>
  <si>
    <t>Apoyo intersectorial a la población habitante de calle</t>
  </si>
  <si>
    <t>CONDICIONES_Y_SITUACIONES_ENDEMO_EPIDEMICAS</t>
  </si>
  <si>
    <t>Apoyo implementación modelo de atención unidos por la inclusión social del habitante de calle. Antioquia</t>
  </si>
  <si>
    <t>Rentas_cedidas_Departamentos</t>
  </si>
  <si>
    <t>SALUD COLECTIVA</t>
  </si>
  <si>
    <t>Mejoramiento de la situación de salud de Antioquia</t>
  </si>
  <si>
    <t>ENFERMEDADES_INMUNOPREVENIBLES</t>
  </si>
  <si>
    <t>Compromiso Cuidarme para cuidarte Enfermedades transmisibles Antioquia</t>
  </si>
  <si>
    <t>Recursos_Provenientes_del_Sistema_General_de_Participaciones_SGP</t>
  </si>
  <si>
    <t>Transferencias_en_salud_del_Ministerio_de_Salud_y_Protección_Social_MSPS</t>
  </si>
  <si>
    <t>DIMENSIÓN_FORTALECIMIENTO_DE_LA_AUTORIDAD_SANITARIA_PARA_LA_GESTIÓN_EN_SALUD</t>
  </si>
  <si>
    <t xml:space="preserve">Aseguramiento de la población al sistema general de seguridad social en salud </t>
  </si>
  <si>
    <t>FORTALECIMIENTO_DE_LA_AUTORIDAD_SANITARIA</t>
  </si>
  <si>
    <t>ASEGURAMIENTO</t>
  </si>
  <si>
    <t>DIMENSIÓN_TRANSVERSAL_GESTIÓN_DIFERENCIAL_DE_POBLACIONES_VULNERABLES</t>
  </si>
  <si>
    <t>ENVEJECIMIENTO_Y_VEJEZ</t>
  </si>
  <si>
    <t>Otros_Recursos_departamentales_y_o_distritales</t>
  </si>
  <si>
    <t>Unidos para la respuesta integral en salud frente a COVID-19</t>
  </si>
  <si>
    <t>ENFERMEDADES_EMERGENTES_RE-EMERGENTES_Y_DESATENDIDAS</t>
  </si>
  <si>
    <t>Compromiso Unidos en Solidaridad COVID19 en el departamento Antioquia</t>
  </si>
  <si>
    <t>Contribución Fortalecimiento técnico a los actores del SGSSS Antioquia</t>
  </si>
  <si>
    <t>SUBSECRETARIA PLANEACIÒN</t>
  </si>
  <si>
    <t>DIMENSIÓN_DE_SALUD_AMBIENTAL</t>
  </si>
  <si>
    <t>HABITAT_SALUDABLE</t>
  </si>
  <si>
    <t>Desarrollo Desarrollo de la IVC de la gestión interna de residuos hospitalarios y similares en establecimientos generadores, en el Departamento de Antioquia Antioquia</t>
  </si>
  <si>
    <t>FACTORES DE RIESGO</t>
  </si>
  <si>
    <t>Fortalecimeinto del Aseguramiento de la población al sistema general de seguridad social en salud Antioquia</t>
  </si>
  <si>
    <t>Fortalecimiento a la Red de Servicios de salud del departamento Antioquia</t>
  </si>
  <si>
    <t>CALIDAD Y REDES</t>
  </si>
  <si>
    <t>Atención primaria en salud: acercando los servicios sociales de salud a la población antioqueña</t>
  </si>
  <si>
    <t>DIMENSIÓN_DE_VIDA_SALUDABLE_Y_CONDICIONES_NO_TRANSMISIBLES</t>
  </si>
  <si>
    <t>MODOS_CONDICIONES_Y__ESTILOS_DE_VIDA_SALUDABLES</t>
  </si>
  <si>
    <t>Fortalecimiento Autocuidarnos, un camino para la vida Enfermedades no transmisibles Antioquia</t>
  </si>
  <si>
    <t>Fortalecimiento Comunicación para el bienestar y la vida. Antioquia</t>
  </si>
  <si>
    <t>DESARROLLO_INTEGRAL_DE_LAS_NIÑAS_NIÑOS_Y_ADOLESCENTES</t>
  </si>
  <si>
    <t>Fortalecimiento Cuidándote desde el inicio de la vidaInfancia Antioquia</t>
  </si>
  <si>
    <t>Fortalecimiento de la inspección, vigilancia y control de la calidad del agua para consumo humano y uso recreativo en el Departamento de Antioquia</t>
  </si>
  <si>
    <t>Fortalecimiento de la prevención, vigilancia y control de los factores de riesgo sanitarios, ambientales y del consumo, en el Departamento de Antioquia</t>
  </si>
  <si>
    <t>DIMENSIÓN_SEGURIDAD_ALIMENTARIA_Y_NUTRICIONAL</t>
  </si>
  <si>
    <t>INOCUIDAD_Y_CALIDAD_DE_ALIMENTOS</t>
  </si>
  <si>
    <t>SITUACIÓN_EN_SALUD_RELACIONADAS_CON_CONDICIONES_AMBIENTALES</t>
  </si>
  <si>
    <t>Fortalecimiento de la Vigilancia epidemiologica, prevención y control de las intoxicaciones por sustancias químicas en el Departamento de
Antioquia</t>
  </si>
  <si>
    <t>Fortalecimiento de la vigilancia sanitaria a la comercialización de medicamentos y otros productos farmacéuticos en el Departamento de Antioquia</t>
  </si>
  <si>
    <t>DIMENSIÓN_SALUD_PÚBLICA_EN_EMERGENCIAS_Y_DESASTRES</t>
  </si>
  <si>
    <t>GESTION_INTEGRAL_DE_RIESGOS_EN_EMERGENCIAS_Y_DESASTRES</t>
  </si>
  <si>
    <t>DIMENSIÓN_SEXUALIDAD_DERECHOS_SEXUALES_Y_REPRODUCTIVOS</t>
  </si>
  <si>
    <t>PROMOCION_DE_LOS_DERECHOS_SEXUALES_Y_REPRODUCTIVOS_Y_EQUIDAD_DE_GENERO</t>
  </si>
  <si>
    <t>Fortalecimiento Elijo con responsabilidad salud sexual y reproductiva Antioquia</t>
  </si>
  <si>
    <t>Fortalecimiento Fortalecimiento de la gestión integral de las zoonosis en el Departamento Antioquia. Antioquia</t>
  </si>
  <si>
    <t>Fortalecimiento institucional de recursos administrativos y financieros 2020 2023, departamento de Antioquia</t>
  </si>
  <si>
    <t>ADMINISTRATIVA Y FINANCIERA</t>
  </si>
  <si>
    <t>DIMENSIÓN_CONVIVENCIA_SOCIAL_Y_SALUD_MENTAL</t>
  </si>
  <si>
    <t>PROMOCION_DE_LA_SALUD_MENTAL_Y_LA_CONVIVENCIA</t>
  </si>
  <si>
    <t>Fortalecimiento Salud para el alma salud mental y convivencia Social Antioquia</t>
  </si>
  <si>
    <t>Fortalecimiento trabajando por la Salud Publica Laboratorio Departamental Antioquia</t>
  </si>
  <si>
    <t>LABORATORIO</t>
  </si>
  <si>
    <t>SALUD_Y_GENERO</t>
  </si>
  <si>
    <t>Fortalecimiento Unidos en equidad, etnias y genero Antioquia</t>
  </si>
  <si>
    <t>Apoyo intersectorial a la población con discapacidad</t>
  </si>
  <si>
    <t>DISCAPACIDAD</t>
  </si>
  <si>
    <t>Fortalecimiento Unidos por la inclusión y la capacidad de Antioquia</t>
  </si>
  <si>
    <t>CONSUMO_Y_APROVECHAMIENTO_BIOLOGICO_DE_ALIMENTOS</t>
  </si>
  <si>
    <t>Fortalecimiento vigilancia en salud pública-Información para la acción Antioquia</t>
  </si>
  <si>
    <t>Implementación de la Política de Participación Social en Salud PPSS en el Departamento de Antioquia Antioquia</t>
  </si>
  <si>
    <t>SUBSECRETARIA PRESTACIÒN</t>
  </si>
  <si>
    <t>Implementación Programa aéreo social acortando distancias Antioquia</t>
  </si>
  <si>
    <t>Implementación Telemedicina, conectados para cuidar la salud y la vida de la población Antioqueña Antioquia</t>
  </si>
  <si>
    <t>Implementación y fortalecimiento del SOGC a los prestadores de servicios de salud en el departamento de Antioquia</t>
  </si>
  <si>
    <t>Prevención y Promoción de las enfermedades transmitidas por vectores, EGI Todo El Departamento, Antioquia, Occidente</t>
  </si>
  <si>
    <t>Transformación digital en salud para el departamento de Antioquia</t>
  </si>
  <si>
    <t>ESCULA</t>
  </si>
  <si>
    <t>TOTAL COAI 2022</t>
  </si>
  <si>
    <t>FUNCIONAMIENTO</t>
  </si>
  <si>
    <t>,</t>
  </si>
  <si>
    <t>TOTAL</t>
  </si>
  <si>
    <t xml:space="preserve">Cantidad Trimestre 1 </t>
  </si>
  <si>
    <t>Cantidad Trimestre 2</t>
  </si>
  <si>
    <t>Cantidad Trimestre 3</t>
  </si>
  <si>
    <t>Cantidad Trimestre 4</t>
  </si>
  <si>
    <t xml:space="preserve">Total de Recursos Comprometidos
(en pesos) </t>
  </si>
  <si>
    <t>Recursos Comprometidos Trimestre 1 (en pesos)</t>
  </si>
  <si>
    <t>Recursos Comprometidos Trimestre 2 (en pesos)</t>
  </si>
  <si>
    <t>Recursos Comprometidos Trimestre 3 (en pesos)</t>
  </si>
  <si>
    <t>Recursos Comprometidos Trimestre 4 (en pesos)</t>
  </si>
  <si>
    <t xml:space="preserve">Total de Recursos Ejecutados / Pagados
(en pesos) </t>
  </si>
  <si>
    <t xml:space="preserve">Recursos Pagados Trimestre 1 (en pesos) </t>
  </si>
  <si>
    <t>Recursos Pagados Trimestre 2 (en pesos)</t>
  </si>
  <si>
    <t>Recursos Pagados Trimestre 3 (en pesos)</t>
  </si>
  <si>
    <t>Recursos Pagados Trimestre 4 (en pesos)</t>
  </si>
  <si>
    <t xml:space="preserve"> Fortalecimiento Autocuidarnos, un camino para la vida- Enfermedades no transmisibles, Antioquia</t>
  </si>
  <si>
    <t>NA</t>
  </si>
  <si>
    <t xml:space="preserve">CODIGO </t>
  </si>
  <si>
    <t>PDSP Linea Operativa</t>
  </si>
  <si>
    <t>PDSP Categoria Linea Operativa</t>
  </si>
  <si>
    <t>PIC - Prevención y control de vectores</t>
  </si>
  <si>
    <t>PIC - Conformación y fortalecimiento de redes sociales, comunitarias, sectoriales e intersectoriales</t>
  </si>
  <si>
    <t>PIC - Intervención de la población trabajadora informal</t>
  </si>
  <si>
    <t>PIC - Canalización</t>
  </si>
  <si>
    <t>PIC - Caracterización social y ambiental</t>
  </si>
  <si>
    <t>PIC - Insumos</t>
  </si>
  <si>
    <t>PIC - Tamizaje</t>
  </si>
  <si>
    <t>PIC - Jornadas de salud</t>
  </si>
  <si>
    <t>PIC - Vacunación antirrábica</t>
  </si>
  <si>
    <t>PIC - Biológico</t>
  </si>
  <si>
    <t>PIC - Medicamentos</t>
  </si>
  <si>
    <t>Gestión de riesgo en salud</t>
  </si>
  <si>
    <t>GSP - Gestión del Aseguramiento</t>
  </si>
  <si>
    <t>GSP - Gestión del talento humano</t>
  </si>
  <si>
    <t>GSP - Gestión de las Intervenciones colectivas</t>
  </si>
  <si>
    <t>GSP - Planeación Integral en Salud</t>
  </si>
  <si>
    <t>CODIGO</t>
  </si>
  <si>
    <t>PDSPFuentesFinanciacion - Según resolución 4834 de 2015</t>
  </si>
  <si>
    <t>PDSPCategoriaFuenteFinanciacion - Según resolución 4834 de 2015</t>
  </si>
  <si>
    <t>1. Recursos Provenientes del Sistema General de Participaciones (SGP), los estimará el MSPS a cada Entidad Territorial conforme  a la Ley 715 de 2001</t>
  </si>
  <si>
    <t>SGP - Salud Pública Vigencia Actual</t>
  </si>
  <si>
    <t>SGP - Salud Pública Vigencia Anteriores</t>
  </si>
  <si>
    <t>SGP - Prestacion de Servicios</t>
  </si>
  <si>
    <t>Recursos del SGP - Propósito General de Libre Destinación</t>
  </si>
  <si>
    <t>2. Transferencias en salud del Ministerio de Salud y Protección Social (MSPS)</t>
  </si>
  <si>
    <t>Recursos del Ministerio de Salud y Protección Social transferidos a las entidades territoriales</t>
  </si>
  <si>
    <t>Transferencias ETV Funcionamiento</t>
  </si>
  <si>
    <t>Transferencias LEPRA Funcionamiento</t>
  </si>
  <si>
    <t>Transferencias TBC Funcionamiento</t>
  </si>
  <si>
    <t>Transferencias ETV Inversión</t>
  </si>
  <si>
    <t>Transferencia ETV Inversión Excepcional</t>
  </si>
  <si>
    <t>3. Rentas cedidas</t>
  </si>
  <si>
    <t>Ocho (8) puntos del impuesto al consumo de cervezas y sifones. (Leyes 223 de 1995 y 1393 de 2010)</t>
  </si>
  <si>
    <t>Loterías (foráneas, renta del monopolio, impuesto a ganadores, renta del monopolio utilidades y rifas y juegos promocionales). (Ley 643 de 2001)</t>
  </si>
  <si>
    <t>Derechos de explotación de juego de apuestas permanentes o chance. (Leyes 643 de 2001 y 1393 de 2010)</t>
  </si>
  <si>
    <t>Recursos transferidos por COLJUEGOS o ETESA en liquidación al Departamento-Monopolio de juegos de suerte y azar</t>
  </si>
  <si>
    <t>Sobretasa de cigarrillos</t>
  </si>
  <si>
    <t>Recursos de excedentes de rentas cedidas. (Artículo 4, Ley 1608 de 2013)</t>
  </si>
  <si>
    <t>4. Recursos del Esfuerzo Propio Territorial</t>
  </si>
  <si>
    <t>Recursos propios de la entidad territorial destinados a programas de protección social, inversión social en programas de infraestructura y mejoramiento de la calidad de vida, desarrollo urbano y rural, protección ambiental</t>
  </si>
  <si>
    <t>Rentas cedidas destinadas a salud, de los departamentos y el distrito capital</t>
  </si>
  <si>
    <t>Recursos del departamento o distrito</t>
  </si>
  <si>
    <t>Participación Municipal en las Rentas Departamentales</t>
  </si>
  <si>
    <t>Regalías destinadas a salud</t>
  </si>
  <si>
    <t>Ingresos Corrientes de Libre destinación</t>
  </si>
  <si>
    <t>Recursos del Balance</t>
  </si>
  <si>
    <t>Premios no cobrados</t>
  </si>
  <si>
    <t>Otras transferencias corrientes del nivel departametal para inversión en salud pública</t>
  </si>
  <si>
    <t>Otros recursos</t>
  </si>
  <si>
    <t>5. Recursos de las Cajas de Compensación Familiar</t>
  </si>
  <si>
    <t>Recursos de las cajas de compensación familiar que administran el régimen subsidiado en salud</t>
  </si>
  <si>
    <t>Recursos de 1/4 de punto porcentual de las contribuciones parafiscales de las cajas de compensación familiar para salud</t>
  </si>
  <si>
    <t>Recursos de las cajas de compensación familiar para protección social</t>
  </si>
  <si>
    <t>6. FOSYGA (% destinado a Entidad Territorial)</t>
  </si>
  <si>
    <t>Subcuenta de compensación</t>
  </si>
  <si>
    <t>Subcuenta de promoción</t>
  </si>
  <si>
    <t>Subcuenta de solidaridad</t>
  </si>
  <si>
    <t>Subcuenta ECAT</t>
  </si>
  <si>
    <t>7. Otros Recursos departamentales y/o distritales</t>
  </si>
  <si>
    <t>Recursos del seguro obligatorio de accidentes de tránsito SOAT</t>
  </si>
  <si>
    <t>Recursos de promoción y prevención de aseguradoras de riesgos laborales ARL</t>
  </si>
  <si>
    <t>Recursos impuesto social a las armas y municiones y explosivos</t>
  </si>
  <si>
    <t>Recursos recaudados por concepto multas de la Ley 1335 de 2013</t>
  </si>
  <si>
    <t>Recursos provenientes de las cuentas maestras del régimen subsidiado, Ley 1608 de 2013:</t>
  </si>
  <si>
    <t>Recursos privados destinados a la inversión social del plan nacional de desarrollo: donaciones; inversión en programas de protección social</t>
  </si>
  <si>
    <t>Rendimientos financieros, recursos del balance</t>
  </si>
  <si>
    <t>Ingresos venta de servicios de Laboratorio de Salud Pública</t>
  </si>
  <si>
    <t>Otros recursos de banca nacional y multilateral</t>
  </si>
  <si>
    <t>Recursos de capital, ingresos corrientes de la entidad territorial, impuestos territoriales y otras rentas de las entidades territoriales</t>
  </si>
  <si>
    <t>Programa Territorial de Reorganización, Rediseño y modernización de redes de empresas sociales del Estado -ESE-, los Programas de Saneamiento Fiscal y Financiero y los que destinen a la prestación de servicios en salud atraves de ESE en condiciones de eficiencia. Asi como los recursos de Regalias que destinan a estos fines</t>
  </si>
  <si>
    <t>Fuente de Financiación</t>
  </si>
  <si>
    <t>Subcategoria Fuente de Financiación</t>
  </si>
  <si>
    <t>OI2611</t>
  </si>
  <si>
    <t>OI2619</t>
  </si>
  <si>
    <t>SP3033</t>
  </si>
  <si>
    <t>OI3142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</si>
</sst>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0_-;\-* #,##0_-;_-* &quot;-&quot;_-;_-@_-"/>
    <numFmt numFmtId="44" formatCode="_-&quot;$&quot;\ * #,##0.00_-;\-&quot;$&quot;\ * #,##0.00_-;_-&quot;$&quot;\ * &quot;-&quot;??_-;_-@_-"/>
    <numFmt numFmtId="43" formatCode="_-* #,##0.00_-;\-* #,##0.00_-;_-* &quot;-&quot;??_-;_-@_-"/>
    <numFmt numFmtId="164" formatCode="&quot;$&quot;#,##0_);[Red]\(&quot;$&quot;#,##0\)"/>
    <numFmt numFmtId="165" formatCode="_(* #,##0_);_(* \(#,##0\);_(* &quot;-&quot;_);_(@_)"/>
    <numFmt numFmtId="166" formatCode="_(* #,##0.00_);_(* \(#,##0.00\);_(* &quot;-&quot;??_);_(@_)"/>
    <numFmt numFmtId="167" formatCode="&quot;$&quot;\ #,##0_);[Red]\(&quot;$&quot;\ #,##0\)"/>
    <numFmt numFmtId="168" formatCode="_(&quot;$&quot;\ * #,##0.00_);_(&quot;$&quot;\ * \(#,##0.00\);_(&quot;$&quot;\ * &quot;-&quot;??_);_(@_)"/>
    <numFmt numFmtId="169" formatCode="_-&quot;$&quot;* #,##0_-;\-&quot;$&quot;* #,##0_-;_-&quot;$&quot;* &quot;-&quot;_-;_-@_-"/>
    <numFmt numFmtId="170" formatCode="_-&quot;$&quot;* #,##0.00_-;\-&quot;$&quot;* #,##0.00_-;_-&quot;$&quot;* &quot;-&quot;??_-;_-@_-"/>
    <numFmt numFmtId="171" formatCode="_(&quot;$&quot;\ * #,##0_);_(&quot;$&quot;\ * \(#,##0\);_(&quot;$&quot;\ * &quot;-&quot;??_);_(@_)"/>
    <numFmt numFmtId="172" formatCode="#,##0.0"/>
    <numFmt numFmtId="173" formatCode="_(* #,##0_);_(* \(#,##0\);_(* &quot;-&quot;??_);_(@_)"/>
    <numFmt numFmtId="174" formatCode="#,##0.000"/>
    <numFmt numFmtId="175" formatCode="_ &quot;$&quot;\ * #,##0.00_ ;_ &quot;$&quot;\ * \-#,##0.00_ ;_ &quot;$&quot;\ * &quot;-&quot;??_ ;_ @_ "/>
    <numFmt numFmtId="176" formatCode="0.0%"/>
    <numFmt numFmtId="177" formatCode="_([$$-409]* #,##0_);_([$$-409]* \(#,##0\);_([$$-409]* &quot;-&quot;??_);_(@_)"/>
    <numFmt numFmtId="178" formatCode="&quot;$&quot;\ #,##0.00"/>
  </numFmts>
  <fonts count="63">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sz val="11"/>
      <color rgb="FF000000"/>
      <name val="Calibri"/>
      <family val="2"/>
      <scheme val="minor"/>
    </font>
    <font>
      <sz val="11"/>
      <name val="Calibri"/>
      <family val="2"/>
    </font>
    <font>
      <sz val="11"/>
      <name val="Calibri"/>
      <family val="2"/>
    </font>
    <font>
      <sz val="10"/>
      <color theme="1"/>
      <name val="Arial"/>
      <family val="2"/>
    </font>
    <font>
      <sz val="10"/>
      <name val="Arial"/>
      <family val="2"/>
    </font>
    <font>
      <b/>
      <sz val="9"/>
      <color indexed="81"/>
      <name val="Tahoma"/>
      <family val="2"/>
    </font>
    <font>
      <sz val="9"/>
      <color indexed="81"/>
      <name val="Tahoma"/>
      <family val="2"/>
    </font>
    <font>
      <sz val="11"/>
      <name val="Calibri"/>
      <family val="2"/>
      <scheme val="minor"/>
    </font>
    <font>
      <b/>
      <sz val="10"/>
      <name val="Arial"/>
      <family val="2"/>
    </font>
    <font>
      <b/>
      <sz val="10"/>
      <color theme="1"/>
      <name val="Arial"/>
      <family val="2"/>
    </font>
    <font>
      <b/>
      <sz val="11"/>
      <color theme="0"/>
      <name val="Calibri"/>
      <family val="2"/>
    </font>
    <font>
      <sz val="11"/>
      <color theme="0"/>
      <name val="Calibri"/>
      <family val="2"/>
    </font>
    <font>
      <sz val="11"/>
      <name val="Calibri"/>
      <family val="2"/>
    </font>
    <font>
      <sz val="10"/>
      <name val="MS Sans Serif"/>
      <family val="2"/>
    </font>
    <font>
      <sz val="11"/>
      <color theme="1"/>
      <name val="Arial"/>
      <family val="2"/>
    </font>
    <font>
      <sz val="10"/>
      <color theme="1"/>
      <name val="Calibri"/>
      <family val="2"/>
      <scheme val="minor"/>
    </font>
    <font>
      <sz val="10"/>
      <name val="Calibri"/>
      <family val="2"/>
      <scheme val="minor"/>
    </font>
    <font>
      <sz val="12"/>
      <color theme="1"/>
      <name val="Calibri"/>
      <family val="2"/>
      <scheme val="minor"/>
    </font>
    <font>
      <sz val="9"/>
      <name val="Arial"/>
      <family val="2"/>
    </font>
    <font>
      <sz val="11"/>
      <name val="Arial"/>
      <family val="2"/>
    </font>
    <font>
      <sz val="10"/>
      <color rgb="FF000000"/>
      <name val="Arial"/>
      <family val="2"/>
    </font>
    <font>
      <sz val="11"/>
      <name val="Calibri"/>
      <family val="2"/>
    </font>
    <font>
      <sz val="11"/>
      <color rgb="FF000000"/>
      <name val="Calibri"/>
      <family val="2"/>
    </font>
    <font>
      <sz val="11"/>
      <color rgb="FF111111"/>
      <name val="Segoe UI"/>
      <family val="2"/>
    </font>
    <font>
      <sz val="9"/>
      <color rgb="FF000000"/>
      <name val="Tahoma"/>
      <family val="2"/>
    </font>
    <font>
      <b/>
      <sz val="9"/>
      <color rgb="FF000000"/>
      <name val="Tahoma"/>
      <family val="2"/>
    </font>
    <font>
      <u/>
      <sz val="11"/>
      <color theme="10"/>
      <name val="Calibri"/>
      <family val="2"/>
    </font>
    <font>
      <sz val="11"/>
      <name val="Helvetica"/>
      <family val="2"/>
    </font>
    <font>
      <sz val="14"/>
      <color rgb="FF5F6368"/>
      <name val="Helvetica"/>
      <family val="2"/>
    </font>
    <font>
      <sz val="11"/>
      <color rgb="FF333333"/>
      <name val="Helvetica"/>
      <family val="2"/>
    </font>
    <font>
      <sz val="12"/>
      <color rgb="FF000000"/>
      <name val="Helvetica"/>
      <family val="2"/>
    </font>
    <font>
      <u/>
      <sz val="11"/>
      <color theme="10"/>
      <name val="Calibri"/>
    </font>
    <font>
      <sz val="10"/>
      <color rgb="FF000000"/>
      <name val="Roboto"/>
      <charset val="1"/>
    </font>
    <font>
      <b/>
      <sz val="11"/>
      <name val="Calibri"/>
    </font>
    <font>
      <sz val="11"/>
      <color theme="0"/>
      <name val="Calibri"/>
    </font>
    <font>
      <sz val="11"/>
      <color theme="1"/>
      <name val="Calibri"/>
    </font>
    <font>
      <sz val="10"/>
      <name val="Calibri"/>
    </font>
    <font>
      <sz val="11"/>
      <color rgb="FF444444"/>
      <name val="Calibri"/>
    </font>
    <font>
      <sz val="10"/>
      <color rgb="FF000000"/>
      <name val="Calibri"/>
    </font>
    <font>
      <sz val="14"/>
      <color rgb="FF5F6368"/>
      <name val="Calibri"/>
    </font>
    <font>
      <sz val="13"/>
      <color rgb="FF000000"/>
      <name val="Calibri"/>
    </font>
    <font>
      <sz val="11"/>
      <color rgb="FF000000"/>
      <name val="Calibri"/>
    </font>
    <font>
      <sz val="10"/>
      <name val="Calibri"/>
      <family val="2"/>
    </font>
    <font>
      <b/>
      <sz val="22"/>
      <color theme="4" tint="-0.499984740745262"/>
      <name val="Verdana"/>
      <family val="2"/>
    </font>
    <font>
      <b/>
      <sz val="16"/>
      <color theme="0"/>
      <name val="Verdana"/>
      <family val="2"/>
    </font>
    <font>
      <b/>
      <sz val="11"/>
      <color theme="4" tint="-0.499984740745262"/>
      <name val="Verdana"/>
      <family val="2"/>
    </font>
    <font>
      <b/>
      <sz val="11"/>
      <color rgb="FFFF0000"/>
      <name val="Times"/>
    </font>
    <font>
      <b/>
      <sz val="11"/>
      <color theme="0"/>
      <name val="Times"/>
    </font>
    <font>
      <sz val="11"/>
      <color theme="0"/>
      <name val="Times"/>
    </font>
    <font>
      <sz val="11"/>
      <color rgb="FF002060"/>
      <name val="Times"/>
    </font>
    <font>
      <sz val="11"/>
      <color theme="1"/>
      <name val="Times"/>
    </font>
    <font>
      <b/>
      <sz val="11"/>
      <color rgb="FF002060"/>
      <name val="Times"/>
    </font>
    <font>
      <b/>
      <sz val="11"/>
      <color rgb="FF555555"/>
      <name val="Segoe UI"/>
      <family val="2"/>
    </font>
    <font>
      <b/>
      <sz val="11"/>
      <color theme="0"/>
      <name val="Calibri"/>
      <family val="2"/>
      <scheme val="minor"/>
    </font>
    <font>
      <sz val="10"/>
      <name val="Arial"/>
    </font>
    <font>
      <sz val="11"/>
      <name val="Calibri"/>
      <charset val="1"/>
    </font>
  </fonts>
  <fills count="17">
    <fill>
      <patternFill patternType="none"/>
    </fill>
    <fill>
      <patternFill patternType="gray125"/>
    </fill>
    <fill>
      <patternFill patternType="solid">
        <fgColor theme="0"/>
        <bgColor indexed="64"/>
      </patternFill>
    </fill>
    <fill>
      <patternFill patternType="solid">
        <fgColor theme="0"/>
      </patternFill>
    </fill>
    <fill>
      <patternFill patternType="solid">
        <fgColor theme="5" tint="0.39997558519241921"/>
        <bgColor indexed="64"/>
      </patternFill>
    </fill>
    <fill>
      <patternFill patternType="solid">
        <fgColor rgb="FFECEEEF"/>
      </patternFill>
    </fill>
    <fill>
      <patternFill patternType="solid">
        <fgColor theme="4" tint="0.59999389629810485"/>
        <bgColor indexed="64"/>
      </patternFill>
    </fill>
    <fill>
      <patternFill patternType="solid">
        <fgColor rgb="FF92D050"/>
        <bgColor indexed="64"/>
      </patternFill>
    </fill>
    <fill>
      <patternFill patternType="solid">
        <fgColor rgb="FFFFFFFF"/>
        <bgColor indexed="64"/>
      </patternFill>
    </fill>
    <fill>
      <patternFill patternType="solid">
        <fgColor rgb="FFED7D31"/>
        <bgColor indexed="64"/>
      </patternFill>
    </fill>
    <fill>
      <patternFill patternType="solid">
        <fgColor rgb="FFFFFFFF"/>
        <bgColor rgb="FF000000"/>
      </patternFill>
    </fill>
    <fill>
      <patternFill patternType="solid">
        <fgColor rgb="FFFFC000"/>
        <bgColor indexed="64"/>
      </patternFill>
    </fill>
    <fill>
      <patternFill patternType="solid">
        <fgColor rgb="FF00AAC9"/>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39997558519241921"/>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52">
    <xf numFmtId="0" fontId="0" fillId="0" borderId="0"/>
    <xf numFmtId="166" fontId="9" fillId="0" borderId="0" applyFont="0" applyFill="0" applyBorder="0" applyAlignment="0" applyProtection="0"/>
    <xf numFmtId="168" fontId="9" fillId="0" borderId="0" applyFont="0" applyFill="0" applyBorder="0" applyAlignment="0" applyProtection="0"/>
    <xf numFmtId="165" fontId="9" fillId="0" borderId="0" applyFont="0" applyFill="0" applyBorder="0" applyAlignment="0" applyProtection="0"/>
    <xf numFmtId="0" fontId="11" fillId="0" borderId="0"/>
    <xf numFmtId="0" fontId="11" fillId="0" borderId="0"/>
    <xf numFmtId="169" fontId="19" fillId="0" borderId="0" applyFont="0" applyFill="0" applyBorder="0" applyAlignment="0" applyProtection="0"/>
    <xf numFmtId="0" fontId="11" fillId="0" borderId="0"/>
    <xf numFmtId="166" fontId="5"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0" fontId="4" fillId="0" borderId="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174" fontId="11" fillId="0" borderId="0" applyFont="0" applyFill="0" applyBorder="0" applyAlignment="0" applyProtection="0"/>
    <xf numFmtId="40" fontId="20" fillId="0" borderId="0" applyFont="0" applyFill="0" applyBorder="0" applyAlignment="0" applyProtection="0"/>
    <xf numFmtId="168" fontId="11" fillId="0" borderId="0" applyFont="0" applyFill="0" applyBorder="0" applyAlignment="0" applyProtection="0"/>
    <xf numFmtId="175" fontId="11" fillId="0" borderId="0" applyFont="0" applyFill="0" applyBorder="0" applyAlignment="0" applyProtection="0"/>
    <xf numFmtId="170" fontId="4" fillId="0" borderId="0" applyFont="0" applyFill="0" applyBorder="0" applyAlignment="0" applyProtection="0"/>
    <xf numFmtId="0" fontId="20" fillId="0" borderId="0"/>
    <xf numFmtId="0" fontId="11" fillId="0" borderId="0"/>
    <xf numFmtId="0" fontId="11" fillId="0" borderId="0"/>
    <xf numFmtId="0" fontId="4" fillId="0" borderId="0"/>
    <xf numFmtId="0" fontId="4" fillId="0" borderId="0"/>
    <xf numFmtId="0" fontId="4" fillId="0" borderId="0"/>
    <xf numFmtId="0" fontId="11" fillId="0" borderId="0"/>
    <xf numFmtId="0" fontId="20" fillId="0" borderId="0"/>
    <xf numFmtId="43" fontId="4" fillId="0" borderId="0" applyFont="0" applyFill="0" applyBorder="0" applyAlignment="0" applyProtection="0"/>
    <xf numFmtId="0" fontId="3" fillId="0" borderId="0"/>
    <xf numFmtId="41" fontId="3" fillId="0" borderId="0" applyFont="0" applyFill="0" applyBorder="0" applyAlignment="0" applyProtection="0"/>
    <xf numFmtId="44" fontId="3" fillId="0" borderId="0" applyFont="0" applyFill="0" applyBorder="0" applyAlignment="0" applyProtection="0"/>
    <xf numFmtId="0" fontId="8" fillId="0" borderId="0"/>
    <xf numFmtId="166"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6" fontId="2" fillId="0" borderId="0" applyFont="0" applyFill="0" applyBorder="0" applyAlignment="0" applyProtection="0"/>
    <xf numFmtId="44" fontId="2" fillId="0" borderId="0" applyFont="0" applyFill="0" applyBorder="0" applyAlignment="0" applyProtection="0"/>
    <xf numFmtId="0" fontId="2" fillId="0" borderId="0"/>
    <xf numFmtId="168" fontId="2" fillId="0" borderId="0" applyFont="0" applyFill="0" applyBorder="0" applyAlignment="0" applyProtection="0"/>
    <xf numFmtId="166" fontId="2" fillId="0" borderId="0" applyFont="0" applyFill="0" applyBorder="0" applyAlignment="0" applyProtection="0"/>
    <xf numFmtId="0" fontId="11" fillId="0" borderId="0"/>
    <xf numFmtId="9" fontId="28" fillId="0" borderId="0" applyFont="0" applyFill="0" applyBorder="0" applyAlignment="0" applyProtection="0"/>
    <xf numFmtId="0" fontId="11" fillId="0" borderId="0"/>
    <xf numFmtId="0" fontId="33" fillId="0" borderId="0" applyNumberFormat="0" applyFill="0" applyBorder="0" applyAlignment="0" applyProtection="0"/>
    <xf numFmtId="168" fontId="1" fillId="0" borderId="0" applyFont="0" applyFill="0" applyBorder="0" applyAlignment="0" applyProtection="0"/>
    <xf numFmtId="9" fontId="8" fillId="0" borderId="0" applyFont="0" applyFill="0" applyBorder="0" applyAlignment="0" applyProtection="0"/>
  </cellStyleXfs>
  <cellXfs count="574">
    <xf numFmtId="0" fontId="0" fillId="0" borderId="0" xfId="0"/>
    <xf numFmtId="0" fontId="0" fillId="0" borderId="0" xfId="0" applyAlignment="1">
      <alignment vertical="center" wrapText="1"/>
    </xf>
    <xf numFmtId="0" fontId="6" fillId="0" borderId="0" xfId="0" applyFont="1"/>
    <xf numFmtId="0" fontId="0" fillId="0" borderId="0" xfId="0" applyAlignment="1">
      <alignment wrapText="1"/>
    </xf>
    <xf numFmtId="0" fontId="8"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0" fillId="2" borderId="1" xfId="0" applyFont="1" applyFill="1" applyBorder="1" applyAlignment="1">
      <alignment vertical="top"/>
    </xf>
    <xf numFmtId="0" fontId="40" fillId="2" borderId="1" xfId="0" applyFont="1" applyFill="1" applyBorder="1" applyAlignment="1">
      <alignment horizontal="left" vertical="top" wrapText="1"/>
    </xf>
    <xf numFmtId="0" fontId="40" fillId="2" borderId="1" xfId="0" applyFont="1"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171" fontId="0" fillId="2" borderId="1" xfId="2" applyNumberFormat="1" applyFont="1" applyFill="1" applyBorder="1" applyAlignment="1">
      <alignment vertical="top"/>
    </xf>
    <xf numFmtId="0" fontId="0" fillId="2" borderId="1" xfId="0" applyFill="1" applyBorder="1" applyAlignment="1">
      <alignmen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0" fillId="2" borderId="1" xfId="0" applyFont="1" applyFill="1" applyBorder="1" applyAlignment="1">
      <alignment horizontal="left" vertical="top"/>
    </xf>
    <xf numFmtId="0" fontId="0" fillId="0" borderId="1" xfId="0" applyBorder="1" applyAlignment="1">
      <alignment vertical="top"/>
    </xf>
    <xf numFmtId="0" fontId="41" fillId="0" borderId="1" xfId="0" applyFont="1" applyBorder="1" applyAlignment="1">
      <alignment vertical="top"/>
    </xf>
    <xf numFmtId="0" fontId="0" fillId="0" borderId="1" xfId="0" applyBorder="1" applyAlignment="1">
      <alignment horizontal="center" vertical="top"/>
    </xf>
    <xf numFmtId="0" fontId="0" fillId="0" borderId="1" xfId="0" applyBorder="1" applyAlignment="1">
      <alignment vertical="top" wrapText="1"/>
    </xf>
    <xf numFmtId="0" fontId="41" fillId="0" borderId="1" xfId="0" applyFont="1" applyBorder="1" applyAlignment="1">
      <alignment horizontal="center" vertical="top"/>
    </xf>
    <xf numFmtId="171" fontId="41" fillId="0" borderId="1" xfId="2" applyNumberFormat="1" applyFon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6"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Border="1" applyAlignment="1">
      <alignment vertical="center"/>
    </xf>
    <xf numFmtId="0" fontId="1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8" fillId="0" borderId="1" xfId="0" applyFont="1" applyBorder="1" applyAlignment="1">
      <alignment horizontal="center" vertical="center"/>
    </xf>
    <xf numFmtId="171" fontId="18" fillId="0" borderId="1" xfId="2" applyNumberFormat="1" applyFont="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0" fontId="0" fillId="0" borderId="1" xfId="0" applyBorder="1" applyAlignment="1">
      <alignment vertical="center" wrapText="1"/>
    </xf>
    <xf numFmtId="0" fontId="0" fillId="2" borderId="1" xfId="0" applyFill="1" applyBorder="1" applyAlignment="1">
      <alignment wrapText="1"/>
    </xf>
    <xf numFmtId="0" fontId="0" fillId="0" borderId="1" xfId="0" applyBorder="1"/>
    <xf numFmtId="0" fontId="18" fillId="0" borderId="1" xfId="0" applyFont="1" applyBorder="1"/>
    <xf numFmtId="0" fontId="0" fillId="0" borderId="1" xfId="0" applyBorder="1" applyAlignment="1">
      <alignment horizontal="center" vertical="center"/>
    </xf>
    <xf numFmtId="0" fontId="0" fillId="0" borderId="1" xfId="0" applyBorder="1" applyAlignment="1">
      <alignment horizontal="center"/>
    </xf>
    <xf numFmtId="0" fontId="18" fillId="0" borderId="1" xfId="0" applyFont="1" applyBorder="1" applyAlignment="1">
      <alignment horizontal="center"/>
    </xf>
    <xf numFmtId="0" fontId="0" fillId="2" borderId="1" xfId="0" applyFill="1" applyBorder="1" applyAlignment="1">
      <alignment horizontal="center"/>
    </xf>
    <xf numFmtId="0" fontId="0" fillId="2" borderId="1" xfId="0" applyFill="1" applyBorder="1"/>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vertical="center" wrapText="1"/>
    </xf>
    <xf numFmtId="0" fontId="17" fillId="0" borderId="1" xfId="0" applyFont="1" applyBorder="1" applyAlignment="1">
      <alignment vertical="center" wrapText="1"/>
    </xf>
    <xf numFmtId="0" fontId="6" fillId="0" borderId="1" xfId="0" applyFont="1" applyBorder="1" applyAlignment="1">
      <alignment horizontal="center" vertical="center"/>
    </xf>
    <xf numFmtId="0" fontId="17" fillId="0" borderId="1" xfId="0" applyFont="1" applyBorder="1" applyAlignment="1">
      <alignment horizontal="center" vertical="center" wrapText="1"/>
    </xf>
    <xf numFmtId="171" fontId="17" fillId="0" borderId="1" xfId="2" applyNumberFormat="1" applyFont="1" applyBorder="1" applyAlignment="1">
      <alignment horizontal="center" vertical="center" wrapText="1"/>
    </xf>
    <xf numFmtId="0" fontId="0" fillId="2" borderId="1" xfId="0" applyFill="1" applyBorder="1" applyAlignment="1">
      <alignment vertical="center"/>
    </xf>
    <xf numFmtId="171" fontId="0" fillId="2" borderId="1" xfId="2" applyNumberFormat="1" applyFont="1" applyFill="1" applyBorder="1" applyAlignment="1">
      <alignment vertical="center"/>
    </xf>
    <xf numFmtId="171" fontId="8" fillId="2" borderId="1" xfId="2" applyNumberFormat="1" applyFont="1" applyFill="1" applyBorder="1" applyAlignment="1">
      <alignment vertical="center"/>
    </xf>
    <xf numFmtId="0" fontId="40" fillId="3" borderId="1" xfId="0" applyFont="1" applyFill="1" applyBorder="1" applyAlignment="1">
      <alignment horizontal="center" vertical="top" wrapText="1"/>
    </xf>
    <xf numFmtId="0" fontId="40" fillId="4" borderId="1" xfId="0" applyFont="1" applyFill="1" applyBorder="1" applyAlignment="1">
      <alignment horizontal="center" vertical="top" wrapText="1"/>
    </xf>
    <xf numFmtId="0" fontId="40" fillId="5" borderId="1" xfId="0" applyFont="1" applyFill="1" applyBorder="1" applyAlignment="1">
      <alignment horizontal="center" vertical="top" wrapText="1"/>
    </xf>
    <xf numFmtId="171" fontId="40" fillId="3" borderId="1" xfId="2" applyNumberFormat="1" applyFont="1" applyFill="1" applyBorder="1" applyAlignment="1">
      <alignment horizontal="center" vertical="top" wrapText="1"/>
    </xf>
    <xf numFmtId="0" fontId="40" fillId="3" borderId="1" xfId="0" applyFont="1" applyFill="1" applyBorder="1" applyAlignment="1">
      <alignment horizontal="center" vertical="top"/>
    </xf>
    <xf numFmtId="0" fontId="40" fillId="5" borderId="1" xfId="0" applyFont="1" applyFill="1" applyBorder="1" applyAlignment="1">
      <alignment horizontal="center" vertical="top"/>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2" fillId="0" borderId="1" xfId="0" applyFont="1" applyBorder="1" applyAlignment="1">
      <alignment horizontal="left" vertical="center" wrapText="1"/>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lignment vertical="center" wrapText="1"/>
    </xf>
    <xf numFmtId="0" fontId="21" fillId="2" borderId="1" xfId="0" applyFont="1" applyFill="1" applyBorder="1" applyAlignment="1">
      <alignment horizontal="left" vertical="center" wrapText="1"/>
    </xf>
    <xf numFmtId="49" fontId="0" fillId="0" borderId="1" xfId="0" applyNumberFormat="1" applyBorder="1" applyAlignment="1" applyProtection="1">
      <alignment horizontal="center" vertical="top" wrapText="1"/>
      <protection locked="0"/>
    </xf>
    <xf numFmtId="49" fontId="0" fillId="0" borderId="1" xfId="0" applyNumberFormat="1" applyBorder="1" applyAlignment="1" applyProtection="1">
      <alignment vertical="top" wrapText="1"/>
      <protection locked="0"/>
    </xf>
    <xf numFmtId="49" fontId="0" fillId="0" borderId="1" xfId="0" applyNumberFormat="1" applyBorder="1" applyAlignment="1" applyProtection="1">
      <alignment horizontal="center" vertical="center" wrapText="1"/>
      <protection locked="0"/>
    </xf>
    <xf numFmtId="171" fontId="42" fillId="2" borderId="1" xfId="2" applyNumberFormat="1" applyFont="1" applyFill="1" applyBorder="1" applyAlignment="1" applyProtection="1">
      <alignment horizontal="center" vertical="top" wrapText="1"/>
    </xf>
    <xf numFmtId="49" fontId="14" fillId="0" borderId="1" xfId="0"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vertical="center" wrapText="1"/>
      <protection locked="0"/>
    </xf>
    <xf numFmtId="0" fontId="22" fillId="0" borderId="1" xfId="0" applyFont="1" applyBorder="1" applyAlignment="1">
      <alignment vertical="center" wrapText="1"/>
    </xf>
    <xf numFmtId="0" fontId="0" fillId="2" borderId="1" xfId="0" applyFill="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pplyProtection="1">
      <alignment vertical="center" wrapText="1"/>
      <protection locked="0"/>
    </xf>
    <xf numFmtId="0" fontId="14" fillId="0" borderId="1" xfId="0" applyFont="1" applyBorder="1" applyAlignment="1" applyProtection="1">
      <alignment horizontal="center" vertical="center" wrapText="1"/>
      <protection locked="0"/>
    </xf>
    <xf numFmtId="171" fontId="14" fillId="0" borderId="1" xfId="2"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14" fillId="7" borderId="1" xfId="0" applyFont="1" applyFill="1" applyBorder="1" applyAlignment="1" applyProtection="1">
      <alignment vertical="center" wrapText="1"/>
      <protection locked="0"/>
    </xf>
    <xf numFmtId="0" fontId="11" fillId="0" borderId="1" xfId="47"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xf>
    <xf numFmtId="0" fontId="14" fillId="2" borderId="1" xfId="0" applyFont="1" applyFill="1" applyBorder="1"/>
    <xf numFmtId="49" fontId="11"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65" fontId="14" fillId="0" borderId="1" xfId="3" applyFont="1" applyFill="1" applyBorder="1" applyAlignment="1">
      <alignment horizontal="center" vertical="center" wrapText="1"/>
    </xf>
    <xf numFmtId="0" fontId="14" fillId="0" borderId="1" xfId="0" applyFont="1" applyBorder="1" applyAlignment="1" applyProtection="1">
      <alignment vertical="top" wrapText="1"/>
      <protection locked="0"/>
    </xf>
    <xf numFmtId="0" fontId="39" fillId="0" borderId="1" xfId="0" applyFont="1" applyBorder="1" applyAlignment="1">
      <alignment horizontal="center" vertical="center"/>
    </xf>
    <xf numFmtId="0" fontId="14" fillId="7" borderId="1" xfId="0" applyFont="1" applyFill="1" applyBorder="1" applyAlignment="1" applyProtection="1">
      <alignment vertical="top" wrapText="1"/>
      <protection locked="0"/>
    </xf>
    <xf numFmtId="0" fontId="14" fillId="8" borderId="1" xfId="0" applyFont="1" applyFill="1" applyBorder="1" applyAlignment="1" applyProtection="1">
      <alignment vertical="top" wrapText="1"/>
      <protection locked="0"/>
    </xf>
    <xf numFmtId="49" fontId="14" fillId="8" borderId="1" xfId="0" applyNumberFormat="1" applyFont="1" applyFill="1" applyBorder="1" applyAlignment="1" applyProtection="1">
      <alignment vertical="center" wrapText="1"/>
      <protection locked="0"/>
    </xf>
    <xf numFmtId="49" fontId="14" fillId="7" borderId="1" xfId="0" applyNumberFormat="1" applyFont="1" applyFill="1" applyBorder="1" applyAlignment="1" applyProtection="1">
      <alignment vertical="center" wrapText="1"/>
      <protection locked="0"/>
    </xf>
    <xf numFmtId="1" fontId="14" fillId="0" borderId="1" xfId="2" applyNumberFormat="1" applyFont="1" applyFill="1" applyBorder="1" applyAlignment="1" applyProtection="1">
      <alignment horizontal="center" vertical="center" wrapText="1"/>
      <protection locked="0"/>
    </xf>
    <xf numFmtId="0" fontId="14" fillId="0" borderId="1" xfId="2" applyNumberFormat="1" applyFont="1" applyFill="1" applyBorder="1" applyAlignment="1" applyProtection="1">
      <alignment horizontal="center" vertical="center" wrapText="1"/>
      <protection locked="0"/>
    </xf>
    <xf numFmtId="165" fontId="14" fillId="0" borderId="1" xfId="3" applyFont="1" applyFill="1" applyBorder="1" applyAlignment="1">
      <alignment vertical="center" wrapText="1"/>
    </xf>
    <xf numFmtId="169" fontId="14" fillId="0" borderId="1" xfId="6" applyFont="1" applyFill="1" applyBorder="1" applyAlignment="1">
      <alignment horizontal="center" vertical="center" wrapText="1"/>
    </xf>
    <xf numFmtId="171" fontId="11" fillId="0" borderId="1" xfId="2" applyNumberFormat="1" applyFont="1" applyFill="1" applyBorder="1" applyAlignment="1" applyProtection="1">
      <alignment horizontal="center" vertical="center" wrapText="1"/>
      <protection locked="0"/>
    </xf>
    <xf numFmtId="0" fontId="0" fillId="0" borderId="1" xfId="0" applyBorder="1" applyAlignment="1">
      <alignment vertical="center"/>
    </xf>
    <xf numFmtId="0" fontId="11" fillId="0" borderId="1" xfId="0" applyFont="1" applyBorder="1" applyAlignment="1" applyProtection="1">
      <alignment horizontal="left" vertical="center" wrapText="1"/>
      <protection locked="0"/>
    </xf>
    <xf numFmtId="49" fontId="10" fillId="0" borderId="1" xfId="0" applyNumberFormat="1" applyFont="1" applyBorder="1" applyAlignment="1" applyProtection="1">
      <alignment horizontal="center" vertical="top" wrapText="1"/>
      <protection locked="0"/>
    </xf>
    <xf numFmtId="49" fontId="14" fillId="0" borderId="1" xfId="0" applyNumberFormat="1" applyFont="1" applyBorder="1" applyAlignment="1" applyProtection="1">
      <alignment horizontal="center" vertical="top" wrapText="1"/>
      <protection locked="0"/>
    </xf>
    <xf numFmtId="0" fontId="27" fillId="0" borderId="1" xfId="0" applyFont="1" applyBorder="1" applyAlignment="1">
      <alignment horizontal="center" vertical="top" wrapText="1"/>
    </xf>
    <xf numFmtId="0" fontId="14" fillId="0" borderId="1" xfId="0" applyFont="1" applyBorder="1" applyAlignment="1">
      <alignment horizontal="center"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0" fontId="10" fillId="0" borderId="1" xfId="0" applyFont="1" applyBorder="1" applyAlignment="1" applyProtection="1">
      <alignment horizontal="center" vertical="top" wrapText="1"/>
      <protection hidden="1"/>
    </xf>
    <xf numFmtId="0" fontId="14" fillId="2" borderId="1" xfId="0" applyFont="1" applyFill="1" applyBorder="1" applyAlignment="1">
      <alignment wrapText="1"/>
    </xf>
    <xf numFmtId="0" fontId="29" fillId="0" borderId="1" xfId="0" applyFont="1" applyBorder="1" applyAlignment="1">
      <alignment vertical="center"/>
    </xf>
    <xf numFmtId="0" fontId="25" fillId="0" borderId="1" xfId="0" applyFont="1" applyBorder="1" applyAlignment="1" applyProtection="1">
      <alignment horizontal="center" vertical="center" wrapText="1"/>
      <protection locked="0"/>
    </xf>
    <xf numFmtId="173" fontId="14" fillId="0" borderId="1" xfId="1" applyNumberFormat="1" applyFont="1" applyFill="1" applyBorder="1" applyAlignment="1" applyProtection="1">
      <alignment horizontal="center" vertical="center" wrapText="1"/>
      <protection locked="0"/>
    </xf>
    <xf numFmtId="0" fontId="29" fillId="0" borderId="1" xfId="0" applyFont="1" applyBorder="1" applyAlignment="1">
      <alignment horizontal="center" vertical="center" wrapText="1"/>
    </xf>
    <xf numFmtId="165" fontId="14" fillId="2" borderId="1" xfId="3" applyFont="1" applyFill="1" applyBorder="1" applyAlignment="1">
      <alignment vertical="center" wrapText="1"/>
    </xf>
    <xf numFmtId="0" fontId="39" fillId="0" borderId="1" xfId="0" applyFont="1" applyBorder="1" applyAlignment="1">
      <alignment vertical="top" wrapText="1"/>
    </xf>
    <xf numFmtId="0" fontId="23" fillId="0" borderId="1" xfId="0" applyFont="1" applyBorder="1" applyAlignment="1">
      <alignment horizontal="center" vertical="center" wrapText="1"/>
    </xf>
    <xf numFmtId="171" fontId="0" fillId="0" borderId="1" xfId="2" applyNumberFormat="1" applyFont="1" applyFill="1" applyBorder="1" applyAlignment="1">
      <alignment horizontal="center" vertical="center"/>
    </xf>
    <xf numFmtId="171" fontId="14" fillId="0" borderId="1" xfId="9" applyNumberFormat="1" applyFont="1" applyFill="1" applyBorder="1" applyAlignment="1" applyProtection="1">
      <alignment horizontal="center" vertical="center" wrapText="1"/>
      <protection locked="0"/>
    </xf>
    <xf numFmtId="0" fontId="0" fillId="2" borderId="1" xfId="0" applyFill="1" applyBorder="1" applyAlignment="1">
      <alignment horizontal="center" wrapText="1"/>
    </xf>
    <xf numFmtId="0" fontId="24" fillId="0" borderId="1" xfId="0" applyFont="1" applyBorder="1" applyAlignment="1">
      <alignment horizontal="center" vertical="center" wrapText="1"/>
    </xf>
    <xf numFmtId="49" fontId="8" fillId="0" borderId="1" xfId="0" applyNumberFormat="1"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9" fontId="11" fillId="0" borderId="1" xfId="47" applyFont="1" applyFill="1" applyBorder="1" applyAlignment="1" applyProtection="1">
      <alignment horizontal="center" vertical="center" wrapText="1"/>
      <protection locked="0"/>
    </xf>
    <xf numFmtId="176" fontId="0" fillId="0" borderId="1" xfId="47" applyNumberFormat="1" applyFont="1" applyFill="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0" fillId="0" borderId="1" xfId="0" applyBorder="1" applyAlignment="1">
      <alignment wrapText="1"/>
    </xf>
    <xf numFmtId="0" fontId="8" fillId="0" borderId="1" xfId="0" applyFont="1" applyBorder="1" applyAlignment="1">
      <alignment wrapText="1"/>
    </xf>
    <xf numFmtId="0" fontId="44" fillId="0" borderId="1" xfId="0" applyFont="1" applyBorder="1" applyAlignment="1">
      <alignment vertical="top" wrapText="1"/>
    </xf>
    <xf numFmtId="0" fontId="45" fillId="0" borderId="1" xfId="0" applyFont="1" applyBorder="1" applyAlignment="1">
      <alignment vertical="top" wrapText="1"/>
    </xf>
    <xf numFmtId="9" fontId="0" fillId="0" borderId="1" xfId="47" applyFont="1" applyFill="1" applyBorder="1" applyAlignment="1">
      <alignment horizontal="center" vertical="top"/>
    </xf>
    <xf numFmtId="0" fontId="8" fillId="0" borderId="1" xfId="0" applyFont="1" applyBorder="1" applyAlignment="1">
      <alignment vertical="top" wrapText="1"/>
    </xf>
    <xf numFmtId="0" fontId="27" fillId="0" borderId="1" xfId="0" applyFont="1" applyBorder="1" applyAlignment="1">
      <alignment horizontal="center" vertical="center" wrapText="1"/>
    </xf>
    <xf numFmtId="0" fontId="30" fillId="0" borderId="1" xfId="0" applyFont="1" applyBorder="1" applyAlignment="1">
      <alignment vertical="center" wrapText="1"/>
    </xf>
    <xf numFmtId="0" fontId="34" fillId="0" borderId="1" xfId="0" applyFont="1" applyBorder="1"/>
    <xf numFmtId="0" fontId="36" fillId="0" borderId="1" xfId="0" applyFont="1" applyBorder="1"/>
    <xf numFmtId="0" fontId="35" fillId="0" borderId="1" xfId="0" applyFont="1" applyBorder="1"/>
    <xf numFmtId="0" fontId="8" fillId="2" borderId="1" xfId="0" applyFont="1" applyFill="1" applyBorder="1" applyAlignment="1">
      <alignment vertical="top"/>
    </xf>
    <xf numFmtId="0" fontId="46" fillId="0" borderId="1" xfId="0" applyFont="1" applyBorder="1" applyAlignment="1">
      <alignment vertical="top"/>
    </xf>
    <xf numFmtId="0" fontId="38" fillId="0" borderId="1" xfId="49" applyNumberFormat="1" applyFont="1" applyBorder="1" applyAlignment="1">
      <alignment vertical="top"/>
    </xf>
    <xf numFmtId="0" fontId="47" fillId="0" borderId="1" xfId="0" applyFont="1" applyBorder="1" applyAlignment="1">
      <alignment vertical="top"/>
    </xf>
    <xf numFmtId="171" fontId="0" fillId="0" borderId="1" xfId="2" applyNumberFormat="1" applyFont="1" applyFill="1" applyBorder="1" applyAlignment="1">
      <alignment horizontal="center" vertical="top"/>
    </xf>
    <xf numFmtId="171" fontId="0" fillId="0" borderId="1" xfId="2" applyNumberFormat="1" applyFont="1" applyFill="1" applyBorder="1" applyAlignment="1">
      <alignment vertical="top"/>
    </xf>
    <xf numFmtId="49" fontId="0" fillId="8" borderId="1" xfId="0" applyNumberFormat="1" applyFill="1" applyBorder="1" applyAlignment="1" applyProtection="1">
      <alignment vertical="top" wrapText="1"/>
      <protection locked="0"/>
    </xf>
    <xf numFmtId="0" fontId="8"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40" fillId="0" borderId="1" xfId="0" applyFont="1" applyBorder="1" applyAlignment="1">
      <alignment horizontal="center" vertical="top" wrapText="1"/>
    </xf>
    <xf numFmtId="0" fontId="40" fillId="0" borderId="1" xfId="0" applyFont="1" applyBorder="1" applyAlignment="1">
      <alignment horizontal="left" vertical="top" wrapText="1"/>
    </xf>
    <xf numFmtId="0" fontId="40" fillId="0" borderId="1" xfId="0" applyFont="1" applyBorder="1" applyAlignment="1">
      <alignment vertical="top"/>
    </xf>
    <xf numFmtId="0" fontId="40" fillId="0" borderId="1" xfId="0" applyFont="1" applyBorder="1" applyAlignment="1">
      <alignment horizontal="center" vertical="center"/>
    </xf>
    <xf numFmtId="0" fontId="40" fillId="0" borderId="1" xfId="0" applyFont="1" applyBorder="1" applyAlignment="1">
      <alignment horizontal="left" vertical="top"/>
    </xf>
    <xf numFmtId="0" fontId="6" fillId="0" borderId="1" xfId="0" applyFont="1" applyBorder="1"/>
    <xf numFmtId="0" fontId="6" fillId="0" borderId="1" xfId="0" applyFont="1" applyBorder="1" applyAlignment="1">
      <alignment indent="50"/>
    </xf>
    <xf numFmtId="0" fontId="6" fillId="0" borderId="1" xfId="0" applyFont="1" applyBorder="1" applyAlignment="1">
      <alignment horizontal="left" indent="50"/>
    </xf>
    <xf numFmtId="0" fontId="40" fillId="0" borderId="1" xfId="36" applyFont="1" applyBorder="1" applyAlignment="1">
      <alignment horizontal="center" vertical="center" wrapText="1"/>
    </xf>
    <xf numFmtId="0" fontId="14" fillId="0" borderId="1" xfId="0" applyFont="1" applyBorder="1" applyAlignment="1">
      <alignment horizontal="left" vertical="center" wrapText="1"/>
    </xf>
    <xf numFmtId="0" fontId="14" fillId="0" borderId="1" xfId="4" applyFont="1" applyBorder="1" applyAlignment="1" applyProtection="1">
      <alignment vertical="center" wrapText="1"/>
      <protection locked="0"/>
    </xf>
    <xf numFmtId="0" fontId="8" fillId="0" borderId="1" xfId="4" applyFont="1" applyBorder="1" applyAlignment="1" applyProtection="1">
      <alignment horizontal="center" vertical="center" wrapText="1"/>
      <protection locked="0"/>
    </xf>
    <xf numFmtId="0" fontId="14" fillId="0" borderId="1" xfId="4" applyFont="1" applyBorder="1" applyAlignment="1" applyProtection="1">
      <alignment horizontal="center" vertical="center" wrapText="1"/>
      <protection locked="0"/>
    </xf>
    <xf numFmtId="0" fontId="8" fillId="0" borderId="1" xfId="4" applyFont="1" applyBorder="1" applyAlignment="1" applyProtection="1">
      <alignment vertical="center" wrapText="1"/>
      <protection locked="0"/>
    </xf>
    <xf numFmtId="0" fontId="14" fillId="0" borderId="1" xfId="0" applyFont="1" applyBorder="1" applyAlignment="1">
      <alignment horizontal="left" vertical="top" wrapText="1"/>
    </xf>
    <xf numFmtId="0" fontId="14" fillId="0" borderId="1" xfId="4" applyFont="1" applyBorder="1" applyAlignment="1" applyProtection="1">
      <alignment horizontal="center" vertical="top" wrapText="1"/>
      <protection locked="0"/>
    </xf>
    <xf numFmtId="0" fontId="21" fillId="0" borderId="1" xfId="0" applyFont="1" applyBorder="1" applyAlignment="1">
      <alignment horizontal="left" vertical="center" wrapText="1"/>
    </xf>
    <xf numFmtId="0" fontId="0" fillId="5" borderId="1" xfId="0" applyFill="1" applyBorder="1" applyAlignment="1">
      <alignment horizontal="center" vertical="center" wrapText="1"/>
    </xf>
    <xf numFmtId="0" fontId="48" fillId="0" borderId="2" xfId="0" applyFont="1" applyBorder="1" applyAlignment="1">
      <alignment horizontal="center" vertical="center"/>
    </xf>
    <xf numFmtId="171" fontId="42" fillId="9" borderId="1" xfId="2" applyNumberFormat="1" applyFont="1" applyFill="1" applyBorder="1" applyAlignment="1" applyProtection="1">
      <alignment horizontal="center" vertical="top" wrapText="1"/>
    </xf>
    <xf numFmtId="0" fontId="8" fillId="0" borderId="5" xfId="0" applyFont="1" applyBorder="1" applyAlignment="1">
      <alignment vertical="center" wrapText="1"/>
    </xf>
    <xf numFmtId="0" fontId="8" fillId="0" borderId="7" xfId="0" applyFont="1" applyBorder="1" applyAlignment="1">
      <alignment vertical="center" wrapText="1"/>
    </xf>
    <xf numFmtId="0" fontId="8" fillId="0" borderId="7" xfId="0" applyFont="1" applyBorder="1"/>
    <xf numFmtId="0" fontId="0" fillId="0" borderId="7" xfId="0" applyBorder="1" applyAlignment="1">
      <alignment wrapText="1"/>
    </xf>
    <xf numFmtId="0" fontId="8" fillId="0" borderId="5" xfId="0" applyFont="1" applyBorder="1" applyAlignment="1">
      <alignment horizontal="center" vertical="center"/>
    </xf>
    <xf numFmtId="0" fontId="0" fillId="0" borderId="5" xfId="0" applyBorder="1" applyAlignment="1">
      <alignment horizontal="center" vertical="center" wrapText="1"/>
    </xf>
    <xf numFmtId="0" fontId="8" fillId="0" borderId="7" xfId="0" applyFont="1" applyBorder="1" applyAlignment="1">
      <alignment horizontal="center" vertical="center" wrapText="1"/>
    </xf>
    <xf numFmtId="0" fontId="8" fillId="10" borderId="7" xfId="0" applyFont="1" applyFill="1" applyBorder="1" applyAlignment="1">
      <alignment horizontal="center" vertical="center" wrapText="1"/>
    </xf>
    <xf numFmtId="0" fontId="8" fillId="0" borderId="7" xfId="0" applyFont="1" applyBorder="1" applyAlignment="1">
      <alignment horizontal="center" vertical="center"/>
    </xf>
    <xf numFmtId="0" fontId="0" fillId="0" borderId="7" xfId="0" applyBorder="1" applyAlignment="1">
      <alignment horizontal="center" vertical="center" wrapText="1"/>
    </xf>
    <xf numFmtId="0" fontId="14" fillId="0" borderId="1" xfId="7" applyFont="1" applyBorder="1" applyAlignment="1">
      <alignment horizontal="center" vertical="center" wrapText="1"/>
    </xf>
    <xf numFmtId="172" fontId="42" fillId="0" borderId="1" xfId="0" applyNumberFormat="1" applyFont="1" applyBorder="1" applyAlignment="1" applyProtection="1">
      <alignment vertical="center" wrapText="1"/>
      <protection locked="0"/>
    </xf>
    <xf numFmtId="0" fontId="42"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71" fontId="0" fillId="0" borderId="1" xfId="2" applyNumberFormat="1" applyFont="1" applyFill="1" applyBorder="1" applyAlignment="1" applyProtection="1">
      <alignment horizontal="center" vertical="center" wrapText="1"/>
      <protection locked="0"/>
    </xf>
    <xf numFmtId="172" fontId="42" fillId="0" borderId="1" xfId="0" applyNumberFormat="1" applyFont="1" applyBorder="1" applyAlignment="1" applyProtection="1">
      <alignment vertical="top" wrapText="1"/>
      <protection locked="0"/>
    </xf>
    <xf numFmtId="0" fontId="42" fillId="0" borderId="1" xfId="0" applyFont="1" applyBorder="1" applyAlignment="1" applyProtection="1">
      <alignment vertical="top" wrapText="1"/>
      <protection locked="0"/>
    </xf>
    <xf numFmtId="0" fontId="42" fillId="0" borderId="1" xfId="0" applyFon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42" fillId="0" borderId="1" xfId="0" applyFont="1" applyBorder="1" applyAlignment="1" applyProtection="1">
      <alignment vertical="center" wrapText="1"/>
      <protection locked="0"/>
    </xf>
    <xf numFmtId="0" fontId="49" fillId="0" borderId="2" xfId="0" applyFont="1" applyBorder="1" applyAlignment="1">
      <alignment horizontal="center" vertical="center" wrapText="1"/>
    </xf>
    <xf numFmtId="0" fontId="43" fillId="0" borderId="1" xfId="0" applyFont="1" applyBorder="1" applyAlignment="1" applyProtection="1">
      <alignment horizontal="center" vertical="top" wrapText="1"/>
      <protection locked="0"/>
    </xf>
    <xf numFmtId="168" fontId="14" fillId="0" borderId="1" xfId="2"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172" fontId="14" fillId="0" borderId="1" xfId="0" applyNumberFormat="1" applyFont="1" applyBorder="1" applyAlignment="1" applyProtection="1">
      <alignment vertical="center" wrapText="1"/>
      <protection locked="0"/>
    </xf>
    <xf numFmtId="1" fontId="14" fillId="0" borderId="1" xfId="47" applyNumberFormat="1" applyFont="1" applyFill="1" applyBorder="1" applyAlignment="1" applyProtection="1">
      <alignment horizontal="center" vertical="center" wrapText="1"/>
      <protection locked="0"/>
    </xf>
    <xf numFmtId="0" fontId="11" fillId="0" borderId="1" xfId="0" applyFont="1" applyBorder="1" applyAlignment="1">
      <alignment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1" fontId="14" fillId="0" borderId="1" xfId="4" applyNumberFormat="1" applyFont="1" applyBorder="1" applyAlignment="1" applyProtection="1">
      <alignment horizontal="center" vertical="center" wrapText="1"/>
      <protection locked="0"/>
    </xf>
    <xf numFmtId="1" fontId="14" fillId="0" borderId="1" xfId="0" applyNumberFormat="1" applyFont="1" applyBorder="1" applyAlignment="1">
      <alignment horizontal="center" vertical="center" wrapText="1"/>
    </xf>
    <xf numFmtId="0" fontId="11" fillId="0" borderId="3" xfId="0" applyFont="1" applyBorder="1" applyAlignment="1">
      <alignment horizontal="center" vertical="center"/>
    </xf>
    <xf numFmtId="0" fontId="11" fillId="0" borderId="1" xfId="5" applyBorder="1" applyAlignment="1">
      <alignment horizontal="center" vertical="center"/>
    </xf>
    <xf numFmtId="0" fontId="11" fillId="0" borderId="1" xfId="0" applyFont="1" applyBorder="1" applyAlignment="1" applyProtection="1">
      <alignment horizontal="center" vertical="top" wrapText="1"/>
      <protection locked="0"/>
    </xf>
    <xf numFmtId="0" fontId="25" fillId="0" borderId="1" xfId="0" applyFont="1" applyBorder="1" applyAlignment="1" applyProtection="1">
      <alignment vertical="center" wrapText="1"/>
      <protection locked="0"/>
    </xf>
    <xf numFmtId="0" fontId="25" fillId="0" borderId="1" xfId="0" applyFont="1" applyBorder="1" applyAlignment="1" applyProtection="1">
      <alignment vertical="center"/>
      <protection locked="0"/>
    </xf>
    <xf numFmtId="0" fontId="25"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center" vertical="center" wrapText="1"/>
      <protection locked="0"/>
    </xf>
    <xf numFmtId="3" fontId="14" fillId="0" borderId="1" xfId="0" applyNumberFormat="1" applyFont="1" applyBorder="1" applyAlignment="1" applyProtection="1">
      <alignment horizontal="center" vertical="center" wrapText="1"/>
      <protection locked="0"/>
    </xf>
    <xf numFmtId="0" fontId="48" fillId="0" borderId="2" xfId="0" applyFont="1" applyBorder="1" applyAlignment="1">
      <alignment vertical="center"/>
    </xf>
    <xf numFmtId="0" fontId="48" fillId="0" borderId="12" xfId="0" applyFont="1" applyBorder="1" applyAlignment="1">
      <alignment vertical="center"/>
    </xf>
    <xf numFmtId="0" fontId="11"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 xfId="36"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172" fontId="14" fillId="0" borderId="1" xfId="0" applyNumberFormat="1" applyFont="1" applyBorder="1" applyAlignment="1" applyProtection="1">
      <alignment horizontal="center" vertical="center" wrapText="1"/>
      <protection locked="0"/>
    </xf>
    <xf numFmtId="0" fontId="14" fillId="0" borderId="1" xfId="36" applyFont="1" applyBorder="1" applyAlignment="1" applyProtection="1">
      <alignment horizontal="center" vertical="center" wrapText="1"/>
      <protection locked="0"/>
    </xf>
    <xf numFmtId="9" fontId="14" fillId="0" borderId="1" xfId="47" applyFont="1" applyFill="1" applyBorder="1" applyAlignment="1" applyProtection="1">
      <alignment horizontal="center" vertical="center" wrapText="1"/>
      <protection locked="0"/>
    </xf>
    <xf numFmtId="9" fontId="11" fillId="0" borderId="1" xfId="0" applyNumberFormat="1" applyFont="1" applyBorder="1" applyAlignment="1" applyProtection="1">
      <alignment horizontal="center" vertical="center" wrapText="1"/>
      <protection locked="0"/>
    </xf>
    <xf numFmtId="0" fontId="11" fillId="0" borderId="2" xfId="0" applyFont="1" applyBorder="1" applyAlignment="1">
      <alignment wrapText="1"/>
    </xf>
    <xf numFmtId="0" fontId="29" fillId="0" borderId="2" xfId="0" applyFont="1" applyBorder="1" applyAlignment="1">
      <alignment horizontal="center" vertical="center" wrapText="1"/>
    </xf>
    <xf numFmtId="0" fontId="29" fillId="0" borderId="12" xfId="0" applyFont="1" applyBorder="1" applyAlignment="1">
      <alignment horizontal="center" vertical="center" wrapText="1"/>
    </xf>
    <xf numFmtId="3" fontId="15" fillId="0" borderId="1" xfId="0" applyNumberFormat="1" applyFont="1" applyBorder="1" applyAlignment="1">
      <alignment vertical="center"/>
    </xf>
    <xf numFmtId="0" fontId="10" fillId="0" borderId="1" xfId="0" applyFont="1" applyBorder="1" applyAlignment="1">
      <alignment vertical="center" wrapText="1"/>
    </xf>
    <xf numFmtId="3" fontId="16" fillId="0" borderId="1" xfId="0" applyNumberFormat="1" applyFont="1" applyBorder="1" applyAlignment="1">
      <alignment vertical="center"/>
    </xf>
    <xf numFmtId="3" fontId="6" fillId="0" borderId="1" xfId="0" applyNumberFormat="1" applyFont="1" applyBorder="1"/>
    <xf numFmtId="0" fontId="29" fillId="0" borderId="12" xfId="0" applyFont="1" applyBorder="1" applyAlignment="1">
      <alignment wrapText="1"/>
    </xf>
    <xf numFmtId="0" fontId="11" fillId="0" borderId="2" xfId="0" applyFont="1" applyBorder="1" applyAlignment="1">
      <alignment horizontal="center" vertical="center" wrapText="1"/>
    </xf>
    <xf numFmtId="3" fontId="0" fillId="0" borderId="1" xfId="0" applyNumberFormat="1" applyBorder="1"/>
    <xf numFmtId="0" fontId="37" fillId="0" borderId="1" xfId="0" applyFont="1" applyBorder="1" applyAlignment="1">
      <alignment horizontal="center" vertical="center"/>
    </xf>
    <xf numFmtId="0" fontId="34" fillId="0" borderId="1" xfId="0" applyFont="1" applyBorder="1" applyAlignment="1">
      <alignment vertical="center"/>
    </xf>
    <xf numFmtId="0" fontId="34" fillId="0" borderId="1" xfId="0" applyFont="1" applyBorder="1" applyAlignment="1">
      <alignment wrapText="1"/>
    </xf>
    <xf numFmtId="0" fontId="36" fillId="0" borderId="1" xfId="0" applyFont="1" applyBorder="1" applyAlignment="1">
      <alignment horizontal="center" vertical="center"/>
    </xf>
    <xf numFmtId="0" fontId="34" fillId="0" borderId="1" xfId="0" applyFont="1" applyBorder="1" applyAlignment="1">
      <alignment horizontal="center" vertical="center"/>
    </xf>
    <xf numFmtId="1" fontId="43" fillId="0" borderId="1" xfId="0" applyNumberFormat="1" applyFont="1" applyBorder="1" applyAlignment="1" applyProtection="1">
      <alignment horizontal="center" vertical="top" wrapText="1"/>
      <protection locked="0"/>
    </xf>
    <xf numFmtId="9" fontId="0" fillId="0" borderId="1" xfId="47" applyFont="1" applyFill="1" applyBorder="1" applyAlignment="1" applyProtection="1">
      <alignment horizontal="center" vertical="top" wrapText="1"/>
      <protection locked="0"/>
    </xf>
    <xf numFmtId="1" fontId="11" fillId="0" borderId="1" xfId="0" applyNumberFormat="1" applyFont="1" applyBorder="1" applyAlignment="1" applyProtection="1">
      <alignment horizontal="center" vertical="center" wrapText="1"/>
      <protection locked="0"/>
    </xf>
    <xf numFmtId="0" fontId="48" fillId="0" borderId="2" xfId="0" applyFont="1" applyBorder="1" applyAlignment="1">
      <alignment horizontal="center" vertical="center" wrapText="1"/>
    </xf>
    <xf numFmtId="0" fontId="36" fillId="0" borderId="1" xfId="0" applyFont="1" applyBorder="1" applyAlignment="1">
      <alignment vertical="center"/>
    </xf>
    <xf numFmtId="0" fontId="26" fillId="0" borderId="1" xfId="4" applyFont="1" applyBorder="1" applyAlignment="1" applyProtection="1">
      <alignment horizontal="center" vertical="center" wrapText="1"/>
      <protection locked="0"/>
    </xf>
    <xf numFmtId="171" fontId="0" fillId="0" borderId="1" xfId="2" applyNumberFormat="1" applyFont="1" applyFill="1" applyBorder="1" applyAlignment="1">
      <alignment horizontal="center" vertical="top" wrapText="1"/>
    </xf>
    <xf numFmtId="171" fontId="8" fillId="0" borderId="1" xfId="2" applyNumberFormat="1" applyFont="1" applyFill="1" applyBorder="1" applyAlignment="1">
      <alignment horizontal="center" vertical="center"/>
    </xf>
    <xf numFmtId="171" fontId="6" fillId="0" borderId="1" xfId="2" applyNumberFormat="1" applyFont="1" applyFill="1" applyBorder="1" applyAlignment="1">
      <alignment horizontal="center" vertical="center" wrapText="1"/>
    </xf>
    <xf numFmtId="171" fontId="40" fillId="0" borderId="1" xfId="2" applyNumberFormat="1" applyFont="1" applyFill="1" applyBorder="1" applyAlignment="1">
      <alignment horizontal="center" vertical="top" wrapText="1"/>
    </xf>
    <xf numFmtId="171" fontId="14" fillId="0" borderId="1" xfId="0" applyNumberFormat="1" applyFont="1" applyBorder="1" applyAlignment="1" applyProtection="1">
      <alignment horizontal="center" vertical="center" wrapText="1"/>
      <protection locked="0"/>
    </xf>
    <xf numFmtId="169" fontId="34" fillId="0" borderId="1" xfId="6" applyFont="1" applyFill="1" applyBorder="1" applyAlignment="1">
      <alignment horizontal="center" vertical="center"/>
    </xf>
    <xf numFmtId="169" fontId="34" fillId="0" borderId="1" xfId="0" applyNumberFormat="1" applyFont="1" applyBorder="1"/>
    <xf numFmtId="171" fontId="34" fillId="0" borderId="1" xfId="0" applyNumberFormat="1" applyFont="1" applyBorder="1"/>
    <xf numFmtId="169" fontId="34" fillId="0" borderId="1" xfId="6" applyFont="1" applyFill="1" applyBorder="1"/>
    <xf numFmtId="171" fontId="42" fillId="0" borderId="1" xfId="2" applyNumberFormat="1" applyFont="1" applyFill="1" applyBorder="1" applyAlignment="1" applyProtection="1">
      <alignment vertical="top" wrapText="1"/>
    </xf>
    <xf numFmtId="165" fontId="14" fillId="0" borderId="1" xfId="0" applyNumberFormat="1" applyFont="1" applyBorder="1" applyAlignment="1">
      <alignment horizontal="center" vertical="center" wrapText="1"/>
    </xf>
    <xf numFmtId="165" fontId="14" fillId="0" borderId="1" xfId="3" applyFont="1" applyFill="1" applyBorder="1" applyAlignment="1">
      <alignment horizontal="center" vertical="top" wrapText="1"/>
    </xf>
    <xf numFmtId="171" fontId="14" fillId="0" borderId="1" xfId="9" applyNumberFormat="1" applyFont="1" applyFill="1" applyBorder="1" applyAlignment="1" applyProtection="1">
      <alignment vertical="center" wrapText="1"/>
      <protection locked="0"/>
    </xf>
    <xf numFmtId="3" fontId="14" fillId="0" borderId="1" xfId="3" applyNumberFormat="1" applyFont="1" applyFill="1" applyBorder="1" applyAlignment="1">
      <alignment vertical="center" wrapText="1"/>
    </xf>
    <xf numFmtId="171" fontId="11" fillId="11" borderId="1" xfId="2" applyNumberFormat="1" applyFont="1" applyFill="1" applyBorder="1" applyAlignment="1" applyProtection="1">
      <alignment horizontal="center" vertical="center" wrapText="1"/>
      <protection locked="0"/>
    </xf>
    <xf numFmtId="168" fontId="14" fillId="9" borderId="1" xfId="2" applyFont="1" applyFill="1" applyBorder="1" applyAlignment="1" applyProtection="1">
      <alignment horizontal="center" vertical="center" wrapText="1"/>
      <protection locked="0"/>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48" fillId="10" borderId="2" xfId="0" applyFont="1" applyFill="1" applyBorder="1" applyAlignment="1">
      <alignment vertical="center"/>
    </xf>
    <xf numFmtId="0" fontId="10" fillId="2" borderId="0" xfId="36" applyFont="1" applyFill="1"/>
    <xf numFmtId="0" fontId="8" fillId="0" borderId="0" xfId="36"/>
    <xf numFmtId="0" fontId="52" fillId="0" borderId="16" xfId="36" applyFont="1" applyBorder="1" applyAlignment="1">
      <alignment horizontal="center" vertical="center" wrapText="1"/>
    </xf>
    <xf numFmtId="0" fontId="52" fillId="0" borderId="8" xfId="36" applyFont="1" applyBorder="1" applyAlignment="1">
      <alignment horizontal="center" vertical="center" wrapText="1"/>
    </xf>
    <xf numFmtId="169" fontId="52" fillId="0" borderId="8" xfId="36" applyNumberFormat="1" applyFont="1" applyBorder="1" applyAlignment="1">
      <alignment horizontal="center" vertical="center" wrapText="1"/>
    </xf>
    <xf numFmtId="0" fontId="52" fillId="0" borderId="17" xfId="36" applyFont="1" applyBorder="1" applyAlignment="1">
      <alignment horizontal="center" vertical="center" wrapText="1"/>
    </xf>
    <xf numFmtId="0" fontId="53" fillId="0" borderId="0" xfId="36" applyFont="1" applyAlignment="1">
      <alignment horizontal="justify" vertical="top"/>
    </xf>
    <xf numFmtId="0" fontId="54" fillId="13" borderId="16" xfId="36" applyFont="1" applyFill="1" applyBorder="1" applyAlignment="1">
      <alignment horizontal="center" vertical="center" wrapText="1"/>
    </xf>
    <xf numFmtId="0" fontId="54" fillId="13" borderId="8" xfId="36" applyFont="1" applyFill="1" applyBorder="1" applyAlignment="1">
      <alignment horizontal="center" vertical="center" wrapText="1"/>
    </xf>
    <xf numFmtId="169" fontId="54" fillId="13" borderId="8" xfId="36" applyNumberFormat="1" applyFont="1" applyFill="1" applyBorder="1" applyAlignment="1">
      <alignment horizontal="center" vertical="center" wrapText="1"/>
    </xf>
    <xf numFmtId="0" fontId="54" fillId="13" borderId="17" xfId="36" applyFont="1" applyFill="1" applyBorder="1" applyAlignment="1">
      <alignment horizontal="center" vertical="center" wrapText="1"/>
    </xf>
    <xf numFmtId="0" fontId="55" fillId="0" borderId="0" xfId="36" applyFont="1" applyAlignment="1">
      <alignment horizontal="justify" vertical="top" wrapText="1"/>
    </xf>
    <xf numFmtId="0" fontId="56" fillId="0" borderId="18" xfId="36" applyFont="1" applyBorder="1" applyAlignment="1">
      <alignment horizontal="left" vertical="center" wrapText="1"/>
    </xf>
    <xf numFmtId="1" fontId="56" fillId="0" borderId="2" xfId="36" applyNumberFormat="1" applyFont="1" applyBorder="1" applyAlignment="1">
      <alignment horizontal="center" vertical="center" wrapText="1"/>
    </xf>
    <xf numFmtId="0" fontId="56" fillId="14" borderId="2" xfId="36" applyFont="1" applyFill="1" applyBorder="1" applyAlignment="1">
      <alignment horizontal="left" vertical="center" wrapText="1"/>
    </xf>
    <xf numFmtId="0" fontId="56" fillId="0" borderId="9" xfId="36" applyFont="1" applyBorder="1" applyAlignment="1">
      <alignment horizontal="left" vertical="center" wrapText="1"/>
    </xf>
    <xf numFmtId="1" fontId="56" fillId="0" borderId="9" xfId="36" applyNumberFormat="1" applyFont="1" applyBorder="1" applyAlignment="1">
      <alignment horizontal="center" vertical="center" wrapText="1"/>
    </xf>
    <xf numFmtId="0" fontId="56" fillId="0" borderId="2" xfId="36" applyFont="1" applyBorder="1" applyAlignment="1">
      <alignment horizontal="left" vertical="center" wrapText="1"/>
    </xf>
    <xf numFmtId="0" fontId="56" fillId="0" borderId="19" xfId="36" applyFont="1" applyBorder="1" applyAlignment="1">
      <alignment horizontal="left" vertical="center" wrapText="1"/>
    </xf>
    <xf numFmtId="0" fontId="57" fillId="0" borderId="0" xfId="36" applyFont="1" applyAlignment="1">
      <alignment horizontal="justify" vertical="top" wrapText="1"/>
    </xf>
    <xf numFmtId="0" fontId="56" fillId="2" borderId="9" xfId="36" applyFont="1" applyFill="1" applyBorder="1" applyAlignment="1">
      <alignment horizontal="left" vertical="center" wrapText="1"/>
    </xf>
    <xf numFmtId="0" fontId="56" fillId="0" borderId="20" xfId="36" applyFont="1" applyBorder="1" applyAlignment="1">
      <alignment horizontal="left" vertical="center" wrapText="1"/>
    </xf>
    <xf numFmtId="0" fontId="56" fillId="0" borderId="21" xfId="36" applyFont="1" applyBorder="1" applyAlignment="1">
      <alignment horizontal="left" vertical="center" wrapText="1"/>
    </xf>
    <xf numFmtId="3" fontId="57" fillId="0" borderId="0" xfId="36" applyNumberFormat="1" applyFont="1" applyAlignment="1">
      <alignment horizontal="justify" vertical="top" wrapText="1"/>
    </xf>
    <xf numFmtId="169" fontId="57" fillId="0" borderId="0" xfId="36" applyNumberFormat="1" applyFont="1" applyAlignment="1">
      <alignment horizontal="justify" vertical="top" wrapText="1"/>
    </xf>
    <xf numFmtId="0" fontId="56" fillId="2" borderId="2" xfId="36" applyFont="1" applyFill="1" applyBorder="1" applyAlignment="1">
      <alignment horizontal="left" vertical="center" wrapText="1"/>
    </xf>
    <xf numFmtId="3" fontId="8" fillId="0" borderId="0" xfId="36" applyNumberFormat="1"/>
    <xf numFmtId="0" fontId="56" fillId="0" borderId="2" xfId="36" applyFont="1" applyBorder="1" applyAlignment="1">
      <alignment horizontal="center" vertical="center" wrapText="1"/>
    </xf>
    <xf numFmtId="0" fontId="56" fillId="14" borderId="2" xfId="36" applyFont="1" applyFill="1" applyBorder="1" applyAlignment="1">
      <alignment horizontal="center" vertical="center" wrapText="1"/>
    </xf>
    <xf numFmtId="1" fontId="56" fillId="0" borderId="12" xfId="36" applyNumberFormat="1" applyFont="1" applyBorder="1" applyAlignment="1">
      <alignment horizontal="center" vertical="center" wrapText="1"/>
    </xf>
    <xf numFmtId="0" fontId="56" fillId="0" borderId="12" xfId="36" applyFont="1" applyBorder="1" applyAlignment="1">
      <alignment horizontal="left" vertical="center" wrapText="1"/>
    </xf>
    <xf numFmtId="0" fontId="58" fillId="0" borderId="2" xfId="36" applyFont="1" applyBorder="1" applyAlignment="1">
      <alignment horizontal="left" vertical="center" wrapText="1"/>
    </xf>
    <xf numFmtId="169" fontId="56" fillId="0" borderId="2" xfId="36" applyNumberFormat="1" applyFont="1" applyBorder="1" applyAlignment="1">
      <alignment horizontal="center" vertical="center" wrapText="1"/>
    </xf>
    <xf numFmtId="4" fontId="59" fillId="0" borderId="0" xfId="36" applyNumberFormat="1" applyFont="1"/>
    <xf numFmtId="169" fontId="56" fillId="0" borderId="2" xfId="36" applyNumberFormat="1" applyFont="1" applyBorder="1" applyAlignment="1">
      <alignment horizontal="right" vertical="center" wrapText="1"/>
    </xf>
    <xf numFmtId="178" fontId="56" fillId="0" borderId="2" xfId="36" applyNumberFormat="1" applyFont="1" applyBorder="1" applyAlignment="1">
      <alignment horizontal="left" vertical="center" wrapText="1"/>
    </xf>
    <xf numFmtId="169" fontId="8" fillId="0" borderId="2" xfId="36" applyNumberFormat="1" applyBorder="1"/>
    <xf numFmtId="0" fontId="56" fillId="0" borderId="22" xfId="36" applyFont="1" applyBorder="1" applyAlignment="1">
      <alignment horizontal="left" vertical="center" wrapText="1"/>
    </xf>
    <xf numFmtId="0" fontId="56" fillId="0" borderId="11" xfId="36" applyFont="1" applyBorder="1" applyAlignment="1">
      <alignment horizontal="left" vertical="center" wrapText="1"/>
    </xf>
    <xf numFmtId="169" fontId="56" fillId="0" borderId="11" xfId="36" applyNumberFormat="1" applyFont="1" applyBorder="1" applyAlignment="1">
      <alignment horizontal="right" vertical="center" wrapText="1"/>
    </xf>
    <xf numFmtId="0" fontId="56" fillId="0" borderId="23" xfId="36" applyFont="1" applyBorder="1" applyAlignment="1">
      <alignment horizontal="left" vertical="center" wrapText="1"/>
    </xf>
    <xf numFmtId="0" fontId="57" fillId="0" borderId="0" xfId="36" applyFont="1" applyAlignment="1">
      <alignment vertical="top" wrapText="1"/>
    </xf>
    <xf numFmtId="0" fontId="57" fillId="0" borderId="0" xfId="36" applyFont="1" applyAlignment="1">
      <alignment horizontal="center" vertical="top" wrapText="1"/>
    </xf>
    <xf numFmtId="169" fontId="57" fillId="0" borderId="0" xfId="36" applyNumberFormat="1" applyFont="1" applyAlignment="1">
      <alignment horizontal="center" vertical="top" wrapText="1"/>
    </xf>
    <xf numFmtId="169" fontId="8" fillId="0" borderId="0" xfId="36" applyNumberFormat="1"/>
    <xf numFmtId="0" fontId="10" fillId="11" borderId="1" xfId="0" applyFont="1" applyFill="1" applyBorder="1" applyAlignment="1">
      <alignment horizontal="center" vertical="center" wrapText="1"/>
    </xf>
    <xf numFmtId="171" fontId="1" fillId="0" borderId="1" xfId="2"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172" fontId="1" fillId="0" borderId="1" xfId="0" applyNumberFormat="1" applyFont="1" applyBorder="1" applyAlignment="1" applyProtection="1">
      <alignment horizontal="center" vertical="center" wrapText="1"/>
      <protection locked="0"/>
    </xf>
    <xf numFmtId="171" fontId="1" fillId="2" borderId="1" xfId="2" applyNumberFormat="1" applyFont="1" applyFill="1" applyBorder="1" applyAlignment="1" applyProtection="1">
      <alignment horizontal="center" vertical="center" wrapText="1"/>
    </xf>
    <xf numFmtId="171" fontId="1" fillId="0" borderId="1" xfId="2" applyNumberFormat="1" applyFont="1" applyFill="1" applyBorder="1" applyAlignment="1" applyProtection="1">
      <alignment horizontal="center" vertical="center" wrapText="1"/>
      <protection locked="0"/>
    </xf>
    <xf numFmtId="49" fontId="1" fillId="0" borderId="1" xfId="0" applyNumberFormat="1" applyFont="1" applyBorder="1" applyAlignment="1">
      <alignment horizontal="center" vertical="center" wrapText="1"/>
    </xf>
    <xf numFmtId="0" fontId="1" fillId="0" borderId="1" xfId="0" applyFont="1" applyBorder="1" applyAlignment="1" applyProtection="1">
      <alignment vertical="center" wrapText="1"/>
      <protection locked="0"/>
    </xf>
    <xf numFmtId="49" fontId="1" fillId="0" borderId="1" xfId="0" applyNumberFormat="1" applyFont="1" applyBorder="1" applyAlignment="1" applyProtection="1">
      <alignment horizontal="center" vertical="center" wrapText="1"/>
      <protection locked="0"/>
    </xf>
    <xf numFmtId="171" fontId="1" fillId="9" borderId="1" xfId="2" applyNumberFormat="1" applyFont="1" applyFill="1" applyBorder="1" applyAlignment="1" applyProtection="1">
      <alignment horizontal="center" vertical="center" wrapText="1"/>
    </xf>
    <xf numFmtId="171" fontId="1" fillId="0" borderId="1" xfId="2" applyNumberFormat="1" applyFont="1" applyFill="1" applyBorder="1" applyAlignment="1" applyProtection="1">
      <alignment vertical="center" wrapText="1"/>
    </xf>
    <xf numFmtId="0" fontId="1" fillId="0" borderId="1" xfId="0" applyFont="1" applyBorder="1" applyAlignment="1">
      <alignment vertical="center" wrapText="1"/>
    </xf>
    <xf numFmtId="171" fontId="1" fillId="0" borderId="1" xfId="0" applyNumberFormat="1" applyFont="1" applyBorder="1" applyAlignment="1" applyProtection="1">
      <alignment horizontal="center" vertical="center" wrapText="1"/>
      <protection locked="0"/>
    </xf>
    <xf numFmtId="172" fontId="1" fillId="0" borderId="1" xfId="0" applyNumberFormat="1" applyFont="1" applyBorder="1" applyAlignment="1" applyProtection="1">
      <alignment vertical="center" wrapText="1"/>
      <protection locked="0"/>
    </xf>
    <xf numFmtId="171" fontId="1" fillId="0" borderId="1" xfId="2" applyNumberFormat="1" applyFont="1" applyFill="1" applyBorder="1" applyAlignment="1">
      <alignment vertical="center" wrapText="1"/>
    </xf>
    <xf numFmtId="3" fontId="1" fillId="2" borderId="1" xfId="0" applyNumberFormat="1" applyFont="1" applyFill="1" applyBorder="1" applyAlignment="1">
      <alignment horizontal="center" vertical="center"/>
    </xf>
    <xf numFmtId="37" fontId="1" fillId="0" borderId="1" xfId="0" applyNumberFormat="1" applyFont="1" applyBorder="1" applyAlignment="1" applyProtection="1">
      <alignment horizontal="center" vertical="center" wrapText="1"/>
      <protection locked="0"/>
    </xf>
    <xf numFmtId="171" fontId="1" fillId="11" borderId="1" xfId="2" applyNumberFormat="1" applyFont="1" applyFill="1" applyBorder="1" applyAlignment="1" applyProtection="1">
      <alignment horizontal="center" vertical="center" wrapText="1"/>
    </xf>
    <xf numFmtId="0" fontId="48" fillId="0" borderId="12" xfId="0" applyFont="1" applyBorder="1" applyAlignment="1">
      <alignment vertical="center" wrapText="1"/>
    </xf>
    <xf numFmtId="49" fontId="0" fillId="2" borderId="1" xfId="0" applyNumberFormat="1" applyFill="1" applyBorder="1" applyAlignment="1" applyProtection="1">
      <alignment vertical="top" wrapText="1"/>
      <protection locked="0"/>
    </xf>
    <xf numFmtId="0" fontId="60" fillId="15"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2" xfId="0" applyBorder="1"/>
    <xf numFmtId="0" fontId="60" fillId="15"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wrapText="1"/>
    </xf>
    <xf numFmtId="0" fontId="6" fillId="16" borderId="16" xfId="36" applyFont="1" applyFill="1" applyBorder="1" applyAlignment="1">
      <alignment horizontal="center" vertical="center" wrapText="1"/>
    </xf>
    <xf numFmtId="0" fontId="6" fillId="16" borderId="8" xfId="36" applyFont="1" applyFill="1" applyBorder="1" applyAlignment="1">
      <alignment horizontal="center" vertical="center" wrapText="1"/>
    </xf>
    <xf numFmtId="169" fontId="6" fillId="16" borderId="8" xfId="40" applyFont="1" applyFill="1" applyBorder="1" applyAlignment="1">
      <alignment horizontal="center" vertical="center" wrapText="1"/>
    </xf>
    <xf numFmtId="169" fontId="6" fillId="16" borderId="8" xfId="36" applyNumberFormat="1" applyFont="1" applyFill="1" applyBorder="1" applyAlignment="1">
      <alignment horizontal="center" vertical="center" wrapText="1"/>
    </xf>
    <xf numFmtId="169" fontId="6" fillId="16" borderId="24" xfId="36" applyNumberFormat="1" applyFont="1" applyFill="1" applyBorder="1" applyAlignment="1">
      <alignment horizontal="center" vertical="center" wrapText="1"/>
    </xf>
    <xf numFmtId="169" fontId="6" fillId="16" borderId="16" xfId="40" applyFont="1" applyFill="1" applyBorder="1" applyAlignment="1">
      <alignment horizontal="center" vertical="center" wrapText="1"/>
    </xf>
    <xf numFmtId="0" fontId="6" fillId="16" borderId="17" xfId="36" applyFont="1" applyFill="1" applyBorder="1" applyAlignment="1">
      <alignment horizontal="center" vertical="center" wrapText="1"/>
    </xf>
    <xf numFmtId="168" fontId="0" fillId="2" borderId="1" xfId="2" applyFont="1" applyFill="1" applyBorder="1" applyAlignment="1">
      <alignment horizontal="center" vertical="center"/>
    </xf>
    <xf numFmtId="9" fontId="0" fillId="2" borderId="1" xfId="0" applyNumberFormat="1" applyFill="1" applyBorder="1" applyAlignment="1">
      <alignment horizontal="center" vertical="center"/>
    </xf>
    <xf numFmtId="10" fontId="62" fillId="0" borderId="1" xfId="0" applyNumberFormat="1" applyFont="1" applyBorder="1" applyAlignment="1">
      <alignment horizontal="center" vertical="center"/>
    </xf>
    <xf numFmtId="9" fontId="62" fillId="0" borderId="1" xfId="0" applyNumberFormat="1" applyFont="1" applyBorder="1" applyAlignment="1">
      <alignment horizontal="center" vertical="center"/>
    </xf>
    <xf numFmtId="0" fontId="0" fillId="2" borderId="5" xfId="0" applyFill="1" applyBorder="1"/>
    <xf numFmtId="0" fontId="0" fillId="2" borderId="26" xfId="0" applyFill="1" applyBorder="1" applyAlignment="1">
      <alignment horizontal="center" vertical="center"/>
    </xf>
    <xf numFmtId="0" fontId="0" fillId="2" borderId="6" xfId="0" applyFill="1" applyBorder="1" applyAlignment="1">
      <alignment vertical="center"/>
    </xf>
    <xf numFmtId="0" fontId="62" fillId="0" borderId="0" xfId="0" applyFont="1" applyAlignment="1">
      <alignment horizontal="center" vertical="center"/>
    </xf>
    <xf numFmtId="0" fontId="62" fillId="0" borderId="1" xfId="0" applyFont="1" applyBorder="1" applyAlignment="1">
      <alignment horizontal="center" vertical="center"/>
    </xf>
    <xf numFmtId="0" fontId="0" fillId="2" borderId="26" xfId="0" applyFill="1" applyBorder="1"/>
    <xf numFmtId="0" fontId="0" fillId="2" borderId="6" xfId="0" applyFill="1" applyBorder="1" applyAlignment="1">
      <alignment horizontal="center" vertical="center"/>
    </xf>
    <xf numFmtId="169" fontId="14" fillId="8" borderId="1" xfId="6" applyFont="1" applyFill="1" applyBorder="1" applyAlignment="1">
      <alignment horizontal="center" vertical="center" wrapText="1"/>
    </xf>
    <xf numFmtId="171" fontId="1" fillId="8" borderId="1" xfId="2" applyNumberFormat="1" applyFont="1" applyFill="1" applyBorder="1" applyAlignment="1" applyProtection="1">
      <alignment horizontal="center" vertical="center" wrapText="1"/>
    </xf>
    <xf numFmtId="171" fontId="1" fillId="2" borderId="1" xfId="2" applyNumberFormat="1" applyFont="1" applyFill="1" applyBorder="1" applyAlignment="1">
      <alignment horizontal="center" vertical="center" wrapText="1"/>
    </xf>
    <xf numFmtId="0" fontId="22" fillId="8" borderId="1" xfId="0" applyFont="1" applyFill="1" applyBorder="1" applyAlignment="1">
      <alignment horizontal="left" vertical="center" wrapText="1"/>
    </xf>
    <xf numFmtId="0" fontId="14" fillId="8" borderId="1" xfId="0" applyFont="1" applyFill="1" applyBorder="1" applyAlignment="1">
      <alignment horizontal="center" vertical="center" wrapText="1"/>
    </xf>
    <xf numFmtId="171" fontId="1" fillId="8" borderId="1" xfId="2" applyNumberFormat="1" applyFont="1" applyFill="1" applyBorder="1" applyAlignment="1" applyProtection="1">
      <alignment horizontal="center" vertical="center" wrapText="1"/>
      <protection locked="0"/>
    </xf>
    <xf numFmtId="49" fontId="1" fillId="8" borderId="1" xfId="0" applyNumberFormat="1" applyFont="1" applyFill="1" applyBorder="1" applyAlignment="1">
      <alignment horizontal="center" vertical="center" wrapText="1"/>
    </xf>
    <xf numFmtId="169" fontId="0" fillId="8" borderId="1" xfId="6" applyFont="1" applyFill="1" applyBorder="1" applyAlignment="1">
      <alignment horizontal="center" vertical="center"/>
    </xf>
    <xf numFmtId="0" fontId="0" fillId="8" borderId="1" xfId="0" applyFill="1" applyBorder="1" applyAlignment="1">
      <alignment horizontal="center" vertical="center" wrapText="1"/>
    </xf>
    <xf numFmtId="169" fontId="0" fillId="8" borderId="1" xfId="6" applyFont="1" applyFill="1" applyBorder="1" applyAlignment="1">
      <alignment horizontal="center" vertical="center" wrapText="1"/>
    </xf>
    <xf numFmtId="0" fontId="22" fillId="8" borderId="1" xfId="0" applyFont="1" applyFill="1" applyBorder="1" applyAlignment="1">
      <alignment vertical="center" wrapText="1"/>
    </xf>
    <xf numFmtId="171" fontId="14" fillId="8" borderId="1" xfId="2" applyNumberFormat="1" applyFont="1" applyFill="1" applyBorder="1" applyAlignment="1" applyProtection="1">
      <alignment horizontal="center" vertical="center"/>
      <protection locked="0"/>
    </xf>
    <xf numFmtId="0" fontId="14" fillId="8" borderId="1" xfId="0" applyFont="1" applyFill="1" applyBorder="1" applyAlignment="1">
      <alignment vertical="center" wrapText="1"/>
    </xf>
    <xf numFmtId="0" fontId="14" fillId="8" borderId="1" xfId="0" applyFont="1" applyFill="1" applyBorder="1" applyAlignment="1" applyProtection="1">
      <alignment vertical="center" wrapText="1"/>
      <protection locked="0"/>
    </xf>
    <xf numFmtId="171" fontId="1" fillId="8" borderId="1" xfId="2" applyNumberFormat="1" applyFont="1" applyFill="1" applyBorder="1" applyAlignment="1" applyProtection="1">
      <alignment horizontal="center" vertical="center"/>
    </xf>
    <xf numFmtId="0" fontId="14" fillId="8" borderId="1" xfId="0" applyFont="1" applyFill="1" applyBorder="1" applyAlignment="1" applyProtection="1">
      <alignment horizontal="center" vertical="center" wrapText="1"/>
      <protection locked="0"/>
    </xf>
    <xf numFmtId="169" fontId="14" fillId="8" borderId="1" xfId="6" applyFont="1" applyFill="1" applyBorder="1" applyAlignment="1" applyProtection="1">
      <alignment horizontal="center" vertical="center" wrapText="1"/>
      <protection locked="0"/>
    </xf>
    <xf numFmtId="172" fontId="1" fillId="8" borderId="1" xfId="0" applyNumberFormat="1" applyFont="1" applyFill="1" applyBorder="1" applyAlignment="1" applyProtection="1">
      <alignment vertical="center" wrapText="1"/>
      <protection locked="0"/>
    </xf>
    <xf numFmtId="171" fontId="1" fillId="8" borderId="1" xfId="0" applyNumberFormat="1" applyFont="1" applyFill="1" applyBorder="1" applyAlignment="1" applyProtection="1">
      <alignment horizontal="center" vertical="center" wrapText="1"/>
      <protection locked="0"/>
    </xf>
    <xf numFmtId="172" fontId="1" fillId="8" borderId="1" xfId="0" applyNumberFormat="1" applyFont="1" applyFill="1" applyBorder="1" applyAlignment="1" applyProtection="1">
      <alignment horizontal="center" vertical="center" wrapText="1"/>
      <protection locked="0"/>
    </xf>
    <xf numFmtId="171" fontId="14" fillId="8" borderId="1" xfId="0" applyNumberFormat="1" applyFont="1" applyFill="1" applyBorder="1" applyAlignment="1" applyProtection="1">
      <alignment horizontal="center" vertical="center" wrapText="1"/>
      <protection locked="0"/>
    </xf>
    <xf numFmtId="0" fontId="22" fillId="8" borderId="1" xfId="0" applyFont="1" applyFill="1" applyBorder="1" applyAlignment="1">
      <alignment horizontal="center" vertical="center" wrapText="1"/>
    </xf>
    <xf numFmtId="0" fontId="11" fillId="8" borderId="1" xfId="0" applyFont="1" applyFill="1" applyBorder="1" applyAlignment="1" applyProtection="1">
      <alignment horizontal="center" vertical="center" wrapText="1"/>
      <protection locked="0"/>
    </xf>
    <xf numFmtId="169" fontId="25" fillId="8" borderId="1" xfId="6" applyFont="1" applyFill="1" applyBorder="1" applyAlignment="1">
      <alignment horizontal="center" vertical="center" wrapText="1"/>
    </xf>
    <xf numFmtId="169" fontId="25" fillId="8" borderId="1" xfId="6" applyFont="1" applyFill="1" applyBorder="1" applyAlignment="1">
      <alignment horizontal="right" vertical="center" wrapText="1"/>
    </xf>
    <xf numFmtId="0" fontId="11" fillId="8" borderId="9" xfId="0" applyFont="1" applyFill="1" applyBorder="1" applyAlignment="1">
      <alignment horizontal="center" vertical="center" wrapText="1"/>
    </xf>
    <xf numFmtId="171" fontId="1" fillId="8" borderId="1" xfId="2" applyNumberFormat="1" applyFont="1" applyFill="1" applyBorder="1" applyAlignment="1" applyProtection="1">
      <alignment vertical="center"/>
    </xf>
    <xf numFmtId="0" fontId="7"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8" borderId="1" xfId="0" applyFill="1" applyBorder="1" applyAlignment="1">
      <alignment horizontal="left" vertical="center" wrapText="1"/>
    </xf>
    <xf numFmtId="171" fontId="14" fillId="8" borderId="1" xfId="2" applyNumberFormat="1" applyFont="1" applyFill="1" applyBorder="1" applyAlignment="1" applyProtection="1">
      <alignment horizontal="center" vertical="center" wrapText="1"/>
    </xf>
    <xf numFmtId="0" fontId="0" fillId="8" borderId="1" xfId="0" applyFill="1" applyBorder="1" applyAlignment="1">
      <alignment horizontal="left" vertical="center"/>
    </xf>
    <xf numFmtId="169" fontId="1" fillId="8" borderId="1" xfId="6" applyFont="1" applyFill="1" applyBorder="1" applyAlignment="1">
      <alignment horizontal="center" vertical="center"/>
    </xf>
    <xf numFmtId="169" fontId="1" fillId="8" borderId="1" xfId="6" applyFont="1" applyFill="1" applyBorder="1" applyAlignment="1" applyProtection="1">
      <alignment horizontal="center" vertical="center" wrapText="1"/>
    </xf>
    <xf numFmtId="49" fontId="11" fillId="8" borderId="1" xfId="0" applyNumberFormat="1" applyFont="1" applyFill="1" applyBorder="1" applyAlignment="1" applyProtection="1">
      <alignment horizontal="center" vertical="center" wrapText="1"/>
      <protection locked="0"/>
    </xf>
    <xf numFmtId="0" fontId="11" fillId="8" borderId="1" xfId="0" applyFont="1" applyFill="1" applyBorder="1" applyAlignment="1" applyProtection="1">
      <alignment horizontal="left" vertical="center" wrapText="1"/>
      <protection locked="0"/>
    </xf>
    <xf numFmtId="171" fontId="11" fillId="8" borderId="1" xfId="2" applyNumberFormat="1" applyFont="1" applyFill="1" applyBorder="1" applyAlignment="1" applyProtection="1">
      <alignment vertical="center"/>
      <protection locked="0"/>
    </xf>
    <xf numFmtId="0" fontId="27" fillId="8" borderId="1" xfId="0" applyFont="1" applyFill="1" applyBorder="1" applyAlignment="1">
      <alignment horizontal="center" vertical="top" wrapText="1"/>
    </xf>
    <xf numFmtId="169" fontId="14" fillId="8" borderId="1" xfId="6" applyFont="1" applyFill="1" applyBorder="1" applyAlignment="1">
      <alignment vertical="center" wrapText="1"/>
    </xf>
    <xf numFmtId="169" fontId="1" fillId="8" borderId="1" xfId="6" applyFont="1" applyFill="1" applyBorder="1" applyAlignment="1" applyProtection="1">
      <alignment vertical="center" wrapText="1"/>
    </xf>
    <xf numFmtId="171" fontId="14" fillId="8" borderId="1" xfId="9" applyNumberFormat="1" applyFont="1" applyFill="1" applyBorder="1" applyAlignment="1" applyProtection="1">
      <alignment horizontal="center" vertical="center"/>
      <protection locked="0"/>
    </xf>
    <xf numFmtId="171" fontId="25" fillId="8" borderId="1" xfId="2" applyNumberFormat="1" applyFont="1" applyFill="1" applyBorder="1" applyAlignment="1" applyProtection="1">
      <alignment vertical="center"/>
      <protection locked="0"/>
    </xf>
    <xf numFmtId="171" fontId="14" fillId="8" borderId="1" xfId="2" applyNumberFormat="1" applyFont="1" applyFill="1" applyBorder="1" applyAlignment="1">
      <alignment horizontal="center" vertical="center"/>
    </xf>
    <xf numFmtId="171" fontId="14" fillId="8" borderId="1" xfId="9" applyNumberFormat="1" applyFont="1" applyFill="1" applyBorder="1" applyAlignment="1" applyProtection="1">
      <alignment vertical="center"/>
      <protection locked="0"/>
    </xf>
    <xf numFmtId="171" fontId="14" fillId="8" borderId="1" xfId="2" applyNumberFormat="1" applyFont="1" applyFill="1" applyBorder="1" applyAlignment="1">
      <alignment horizontal="center" vertical="center" wrapText="1"/>
    </xf>
    <xf numFmtId="0" fontId="23" fillId="8" borderId="1" xfId="0" applyFont="1" applyFill="1" applyBorder="1" applyAlignment="1">
      <alignment horizontal="center" vertical="center" wrapText="1"/>
    </xf>
    <xf numFmtId="177" fontId="14" fillId="8" borderId="1" xfId="3" applyNumberFormat="1" applyFont="1" applyFill="1" applyBorder="1" applyAlignment="1">
      <alignment horizontal="center" vertical="center" wrapText="1"/>
    </xf>
    <xf numFmtId="177" fontId="14" fillId="8" borderId="1" xfId="3" applyNumberFormat="1" applyFont="1" applyFill="1" applyBorder="1" applyAlignment="1">
      <alignment horizontal="right" vertical="center" wrapText="1"/>
    </xf>
    <xf numFmtId="164" fontId="8" fillId="8" borderId="1" xfId="0" applyNumberFormat="1" applyFont="1" applyFill="1" applyBorder="1" applyAlignment="1">
      <alignment horizontal="center" vertical="center"/>
    </xf>
    <xf numFmtId="3" fontId="25" fillId="8" borderId="1" xfId="0" applyNumberFormat="1" applyFont="1" applyFill="1" applyBorder="1" applyAlignment="1">
      <alignment horizontal="right" vertical="center" wrapText="1"/>
    </xf>
    <xf numFmtId="165" fontId="14" fillId="8" borderId="1" xfId="3" applyFont="1" applyFill="1" applyBorder="1" applyAlignment="1">
      <alignment horizontal="center" vertical="center" wrapText="1"/>
    </xf>
    <xf numFmtId="164" fontId="29" fillId="8" borderId="6" xfId="0" applyNumberFormat="1" applyFont="1" applyFill="1" applyBorder="1" applyAlignment="1">
      <alignment horizontal="center" vertical="center" wrapText="1"/>
    </xf>
    <xf numFmtId="164" fontId="8" fillId="8" borderId="6" xfId="0" applyNumberFormat="1" applyFont="1" applyFill="1" applyBorder="1" applyAlignment="1">
      <alignment horizontal="center" vertical="center"/>
    </xf>
    <xf numFmtId="0" fontId="11" fillId="8" borderId="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25" fillId="8" borderId="1" xfId="0" applyFont="1" applyFill="1" applyBorder="1" applyAlignment="1" applyProtection="1">
      <alignment horizontal="center" vertical="center" wrapText="1"/>
      <protection locked="0"/>
    </xf>
    <xf numFmtId="165" fontId="14" fillId="8" borderId="1" xfId="3" applyFont="1" applyFill="1" applyBorder="1" applyAlignment="1">
      <alignment vertical="center" wrapText="1"/>
    </xf>
    <xf numFmtId="3" fontId="14" fillId="8" borderId="1" xfId="0" applyNumberFormat="1" applyFont="1" applyFill="1" applyBorder="1" applyAlignment="1">
      <alignment vertical="center"/>
    </xf>
    <xf numFmtId="171" fontId="0" fillId="8" borderId="1" xfId="2" applyNumberFormat="1" applyFont="1" applyFill="1" applyBorder="1" applyAlignment="1">
      <alignment horizontal="center" vertical="center"/>
    </xf>
    <xf numFmtId="171" fontId="1" fillId="8" borderId="1" xfId="9" applyNumberFormat="1" applyFont="1" applyFill="1" applyBorder="1" applyAlignment="1">
      <alignment horizontal="center" vertical="center"/>
    </xf>
    <xf numFmtId="3" fontId="0" fillId="8" borderId="1" xfId="0" applyNumberFormat="1" applyFill="1" applyBorder="1" applyAlignment="1">
      <alignment horizontal="right" vertical="center" wrapText="1"/>
    </xf>
    <xf numFmtId="0" fontId="21" fillId="8" borderId="1" xfId="0" applyFont="1" applyFill="1" applyBorder="1" applyAlignment="1">
      <alignment horizontal="center" vertical="center" wrapText="1"/>
    </xf>
    <xf numFmtId="169" fontId="14" fillId="8" borderId="1" xfId="6" applyFont="1" applyFill="1" applyBorder="1" applyAlignment="1">
      <alignment vertical="center"/>
    </xf>
    <xf numFmtId="0" fontId="21" fillId="8" borderId="1" xfId="0" applyFont="1" applyFill="1" applyBorder="1" applyAlignment="1">
      <alignment horizontal="center" vertical="center"/>
    </xf>
    <xf numFmtId="0" fontId="8" fillId="8" borderId="1" xfId="0" applyFont="1" applyFill="1" applyBorder="1" applyAlignment="1" applyProtection="1">
      <alignment vertical="center" wrapText="1"/>
      <protection locked="0"/>
    </xf>
    <xf numFmtId="0" fontId="8" fillId="8" borderId="5" xfId="0" applyFont="1" applyFill="1" applyBorder="1" applyAlignment="1">
      <alignment horizontal="center" vertical="center" wrapText="1"/>
    </xf>
    <xf numFmtId="169" fontId="0" fillId="8" borderId="1" xfId="6" applyFont="1" applyFill="1" applyBorder="1" applyAlignment="1">
      <alignment vertical="center"/>
    </xf>
    <xf numFmtId="0" fontId="14" fillId="8" borderId="1" xfId="0" applyFont="1" applyFill="1" applyBorder="1" applyAlignment="1" applyProtection="1">
      <alignment horizontal="left" vertical="center" wrapText="1"/>
      <protection locked="0"/>
    </xf>
    <xf numFmtId="164" fontId="11" fillId="8" borderId="2" xfId="0" applyNumberFormat="1" applyFont="1" applyFill="1" applyBorder="1" applyAlignment="1">
      <alignment vertical="center"/>
    </xf>
    <xf numFmtId="3" fontId="14" fillId="8" borderId="1" xfId="0" applyNumberFormat="1" applyFont="1" applyFill="1" applyBorder="1" applyAlignment="1">
      <alignment horizontal="center" vertical="center" wrapText="1"/>
    </xf>
    <xf numFmtId="164" fontId="11" fillId="8" borderId="2" xfId="0" applyNumberFormat="1" applyFont="1" applyFill="1" applyBorder="1" applyAlignment="1">
      <alignment horizontal="center" vertical="center"/>
    </xf>
    <xf numFmtId="3" fontId="1" fillId="8" borderId="1" xfId="0" applyNumberFormat="1" applyFont="1" applyFill="1" applyBorder="1" applyAlignment="1">
      <alignment horizontal="center" vertical="center" wrapText="1"/>
    </xf>
    <xf numFmtId="169" fontId="8" fillId="8" borderId="1" xfId="6" applyFont="1" applyFill="1" applyBorder="1" applyAlignment="1">
      <alignment vertical="center"/>
    </xf>
    <xf numFmtId="169" fontId="34" fillId="8" borderId="1" xfId="6" applyFont="1" applyFill="1" applyBorder="1" applyAlignment="1">
      <alignment vertical="center"/>
    </xf>
    <xf numFmtId="169" fontId="34" fillId="8" borderId="1" xfId="6" applyFont="1" applyFill="1" applyBorder="1" applyAlignment="1">
      <alignment horizontal="center" vertical="center"/>
    </xf>
    <xf numFmtId="0" fontId="8" fillId="8" borderId="1" xfId="0" applyFont="1" applyFill="1" applyBorder="1" applyAlignment="1">
      <alignment vertical="center" wrapText="1"/>
    </xf>
    <xf numFmtId="0" fontId="10" fillId="8" borderId="1" xfId="0" applyFont="1" applyFill="1" applyBorder="1" applyAlignment="1">
      <alignment horizontal="center" vertical="center" wrapText="1"/>
    </xf>
    <xf numFmtId="169" fontId="0" fillId="8" borderId="1" xfId="6" applyFont="1" applyFill="1" applyBorder="1" applyAlignment="1">
      <alignment vertical="top"/>
    </xf>
    <xf numFmtId="0" fontId="0" fillId="8" borderId="1" xfId="0" applyFill="1" applyBorder="1" applyAlignment="1">
      <alignment horizontal="center" vertical="top" wrapText="1"/>
    </xf>
    <xf numFmtId="0" fontId="30" fillId="8" borderId="1" xfId="0" applyFont="1" applyFill="1" applyBorder="1" applyAlignment="1">
      <alignment vertical="center" wrapText="1"/>
    </xf>
    <xf numFmtId="3" fontId="56" fillId="8" borderId="2" xfId="36" applyNumberFormat="1" applyFont="1" applyFill="1" applyBorder="1" applyAlignment="1">
      <alignment horizontal="center" vertical="center" wrapText="1"/>
    </xf>
    <xf numFmtId="167" fontId="0" fillId="8" borderId="0" xfId="0" applyNumberFormat="1" applyFill="1" applyAlignment="1">
      <alignment horizontal="center" vertical="center"/>
    </xf>
    <xf numFmtId="0" fontId="14" fillId="8" borderId="1" xfId="7" applyFont="1" applyFill="1" applyBorder="1" applyAlignment="1">
      <alignment horizontal="center" vertical="center" wrapText="1"/>
    </xf>
    <xf numFmtId="0" fontId="21" fillId="8" borderId="1" xfId="0" applyFont="1" applyFill="1" applyBorder="1" applyAlignment="1">
      <alignment horizontal="left" vertical="center" wrapText="1"/>
    </xf>
    <xf numFmtId="0" fontId="1" fillId="8" borderId="1" xfId="0" applyFont="1" applyFill="1" applyBorder="1" applyAlignment="1" applyProtection="1">
      <alignment vertical="center" wrapText="1"/>
      <protection locked="0"/>
    </xf>
    <xf numFmtId="172" fontId="42" fillId="8" borderId="1" xfId="0" applyNumberFormat="1" applyFont="1" applyFill="1" applyBorder="1" applyAlignment="1" applyProtection="1">
      <alignment vertical="center" wrapText="1"/>
      <protection locked="0"/>
    </xf>
    <xf numFmtId="0" fontId="42" fillId="8" borderId="1" xfId="0" applyFon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171" fontId="0" fillId="8" borderId="1" xfId="2" applyNumberFormat="1" applyFont="1" applyFill="1" applyBorder="1" applyAlignment="1" applyProtection="1">
      <alignment horizontal="center" vertical="center" wrapText="1"/>
      <protection locked="0"/>
    </xf>
    <xf numFmtId="0" fontId="0" fillId="8" borderId="1" xfId="0" applyFill="1" applyBorder="1" applyAlignment="1">
      <alignment vertical="center" wrapText="1"/>
    </xf>
    <xf numFmtId="0" fontId="0" fillId="8" borderId="1" xfId="0" applyFill="1" applyBorder="1" applyAlignment="1">
      <alignment vertical="top" wrapText="1"/>
    </xf>
    <xf numFmtId="171" fontId="42" fillId="8" borderId="1" xfId="2" applyNumberFormat="1" applyFont="1" applyFill="1" applyBorder="1" applyAlignment="1" applyProtection="1">
      <alignment horizontal="center" vertical="top" wrapText="1"/>
    </xf>
    <xf numFmtId="172" fontId="42" fillId="8" borderId="1" xfId="0" applyNumberFormat="1" applyFont="1" applyFill="1" applyBorder="1" applyAlignment="1" applyProtection="1">
      <alignment vertical="top" wrapText="1"/>
      <protection locked="0"/>
    </xf>
    <xf numFmtId="0" fontId="42" fillId="8" borderId="1" xfId="0" applyFont="1" applyFill="1" applyBorder="1" applyAlignment="1" applyProtection="1">
      <alignment vertical="top" wrapText="1"/>
      <protection locked="0"/>
    </xf>
    <xf numFmtId="0" fontId="42" fillId="8" borderId="1" xfId="0" applyFont="1" applyFill="1" applyBorder="1" applyAlignment="1" applyProtection="1">
      <alignment horizontal="center" vertical="top" wrapText="1"/>
      <protection locked="0"/>
    </xf>
    <xf numFmtId="0" fontId="0" fillId="8" borderId="1" xfId="0" applyFill="1" applyBorder="1" applyAlignment="1" applyProtection="1">
      <alignment horizontal="center" vertical="top" wrapText="1"/>
      <protection locked="0"/>
    </xf>
    <xf numFmtId="0" fontId="0" fillId="8" borderId="1" xfId="0" applyFill="1" applyBorder="1" applyAlignment="1">
      <alignment horizontal="center" vertical="center"/>
    </xf>
    <xf numFmtId="0" fontId="42" fillId="8" borderId="1" xfId="0" applyFont="1" applyFill="1" applyBorder="1" applyAlignment="1" applyProtection="1">
      <alignment vertical="center" wrapText="1"/>
      <protection locked="0"/>
    </xf>
    <xf numFmtId="0" fontId="49" fillId="8" borderId="2" xfId="0" applyFont="1" applyFill="1" applyBorder="1" applyAlignment="1">
      <alignment horizontal="center" vertical="center" wrapText="1"/>
    </xf>
    <xf numFmtId="0" fontId="43" fillId="8" borderId="1" xfId="0" applyFont="1" applyFill="1" applyBorder="1" applyAlignment="1" applyProtection="1">
      <alignment horizontal="center" vertical="top" wrapText="1"/>
      <protection locked="0"/>
    </xf>
    <xf numFmtId="168" fontId="14" fillId="8" borderId="1" xfId="2" applyFont="1" applyFill="1" applyBorder="1" applyAlignment="1" applyProtection="1">
      <alignment horizontal="center" vertical="center" wrapText="1"/>
      <protection locked="0"/>
    </xf>
    <xf numFmtId="0" fontId="0" fillId="8" borderId="1" xfId="0" applyFill="1" applyBorder="1"/>
    <xf numFmtId="0" fontId="1" fillId="8" borderId="1" xfId="0" applyFont="1" applyFill="1" applyBorder="1" applyAlignment="1">
      <alignment vertical="center" wrapText="1"/>
    </xf>
    <xf numFmtId="171" fontId="14" fillId="8" borderId="1" xfId="2" applyNumberFormat="1" applyFont="1" applyFill="1" applyBorder="1" applyAlignment="1" applyProtection="1">
      <alignment horizontal="center" vertical="center" wrapText="1"/>
      <protection locked="0"/>
    </xf>
    <xf numFmtId="172" fontId="14" fillId="8" borderId="1" xfId="0" applyNumberFormat="1" applyFont="1" applyFill="1" applyBorder="1" applyAlignment="1" applyProtection="1">
      <alignment vertical="center" wrapText="1"/>
      <protection locked="0"/>
    </xf>
    <xf numFmtId="1" fontId="14" fillId="8" borderId="1" xfId="47" applyNumberFormat="1" applyFont="1" applyFill="1" applyBorder="1" applyAlignment="1" applyProtection="1">
      <alignment horizontal="center" vertical="center" wrapText="1"/>
      <protection locked="0"/>
    </xf>
    <xf numFmtId="171" fontId="1" fillId="8" borderId="25" xfId="2" applyNumberFormat="1" applyFont="1" applyFill="1" applyBorder="1" applyAlignment="1" applyProtection="1">
      <alignment horizontal="center" vertical="center" wrapText="1"/>
    </xf>
    <xf numFmtId="0" fontId="11" fillId="8" borderId="1" xfId="0" applyFont="1" applyFill="1" applyBorder="1" applyAlignment="1">
      <alignment vertical="center" wrapText="1"/>
    </xf>
    <xf numFmtId="0" fontId="11" fillId="8" borderId="8" xfId="0" applyFont="1" applyFill="1" applyBorder="1" applyAlignment="1">
      <alignment horizontal="center" vertical="center" wrapText="1"/>
    </xf>
    <xf numFmtId="0" fontId="11" fillId="8" borderId="1" xfId="47" applyNumberFormat="1" applyFont="1" applyFill="1" applyBorder="1" applyAlignment="1" applyProtection="1">
      <alignment horizontal="center" vertical="center" wrapText="1"/>
      <protection locked="0"/>
    </xf>
    <xf numFmtId="0" fontId="48" fillId="8" borderId="2" xfId="0" applyFont="1" applyFill="1" applyBorder="1" applyAlignment="1">
      <alignment horizontal="center" vertical="center"/>
    </xf>
    <xf numFmtId="0" fontId="11"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1" fillId="8" borderId="1" xfId="0" applyFont="1" applyFill="1" applyBorder="1" applyAlignment="1">
      <alignment wrapText="1"/>
    </xf>
    <xf numFmtId="0" fontId="14" fillId="8" borderId="1" xfId="0" applyFont="1" applyFill="1" applyBorder="1"/>
    <xf numFmtId="0" fontId="11" fillId="8" borderId="11"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0" fillId="8" borderId="1" xfId="0" applyFill="1" applyBorder="1" applyAlignment="1">
      <alignment vertical="center"/>
    </xf>
    <xf numFmtId="0" fontId="23" fillId="8" borderId="1" xfId="0" applyFont="1" applyFill="1" applyBorder="1" applyAlignment="1" applyProtection="1">
      <alignment horizontal="center" vertical="center" wrapText="1"/>
      <protection locked="0"/>
    </xf>
    <xf numFmtId="1" fontId="14" fillId="8" borderId="1" xfId="4" applyNumberFormat="1" applyFont="1" applyFill="1" applyBorder="1" applyAlignment="1" applyProtection="1">
      <alignment horizontal="center" vertical="center" wrapText="1"/>
      <protection locked="0"/>
    </xf>
    <xf numFmtId="1" fontId="14" fillId="8" borderId="1" xfId="0" applyNumberFormat="1" applyFont="1" applyFill="1" applyBorder="1" applyAlignment="1">
      <alignment horizontal="center" vertical="center" wrapText="1"/>
    </xf>
    <xf numFmtId="3" fontId="1" fillId="8" borderId="1" xfId="0" applyNumberFormat="1" applyFont="1" applyFill="1" applyBorder="1" applyAlignment="1">
      <alignment horizontal="center" vertical="center"/>
    </xf>
    <xf numFmtId="1" fontId="14" fillId="8" borderId="1" xfId="2" applyNumberFormat="1" applyFont="1" applyFill="1" applyBorder="1" applyAlignment="1" applyProtection="1">
      <alignment horizontal="center" vertical="center" wrapText="1"/>
      <protection locked="0"/>
    </xf>
    <xf numFmtId="0" fontId="14" fillId="8" borderId="1" xfId="2" applyNumberFormat="1" applyFont="1" applyFill="1" applyBorder="1" applyAlignment="1" applyProtection="1">
      <alignment horizontal="center" vertical="center" wrapText="1"/>
      <protection locked="0"/>
    </xf>
    <xf numFmtId="0" fontId="11" fillId="8" borderId="3" xfId="0" applyFont="1" applyFill="1" applyBorder="1" applyAlignment="1">
      <alignment horizontal="center" vertical="center"/>
    </xf>
    <xf numFmtId="0" fontId="11" fillId="8" borderId="1" xfId="5" applyFill="1" applyBorder="1" applyAlignment="1">
      <alignment horizontal="center" vertical="center"/>
    </xf>
    <xf numFmtId="0" fontId="11" fillId="8" borderId="1" xfId="0" applyFont="1" applyFill="1" applyBorder="1" applyAlignment="1" applyProtection="1">
      <alignment horizontal="center" vertical="top" wrapText="1"/>
      <protection locked="0"/>
    </xf>
    <xf numFmtId="0" fontId="14" fillId="8" borderId="1" xfId="0" applyFont="1" applyFill="1" applyBorder="1" applyAlignment="1">
      <alignment horizontal="center" vertical="top" wrapText="1"/>
    </xf>
    <xf numFmtId="0" fontId="14" fillId="8" borderId="1" xfId="0" applyFont="1" applyFill="1" applyBorder="1" applyAlignment="1">
      <alignment vertical="top" wrapText="1"/>
    </xf>
    <xf numFmtId="0" fontId="14" fillId="8" borderId="1" xfId="0" applyFont="1" applyFill="1" applyBorder="1" applyAlignment="1">
      <alignment wrapText="1"/>
    </xf>
    <xf numFmtId="0" fontId="29" fillId="8" borderId="1" xfId="0" applyFont="1" applyFill="1" applyBorder="1" applyAlignment="1">
      <alignment vertical="center"/>
    </xf>
    <xf numFmtId="171" fontId="14" fillId="8" borderId="1" xfId="9" applyNumberFormat="1" applyFont="1" applyFill="1" applyBorder="1" applyAlignment="1" applyProtection="1">
      <alignment horizontal="center" vertical="center" wrapText="1"/>
      <protection locked="0"/>
    </xf>
    <xf numFmtId="0" fontId="25" fillId="8" borderId="1" xfId="0" applyFont="1" applyFill="1" applyBorder="1" applyAlignment="1" applyProtection="1">
      <alignment vertical="center" wrapText="1"/>
      <protection locked="0"/>
    </xf>
    <xf numFmtId="0" fontId="25" fillId="8" borderId="1" xfId="0" applyFont="1" applyFill="1" applyBorder="1" applyAlignment="1" applyProtection="1">
      <alignment vertical="center"/>
      <protection locked="0"/>
    </xf>
    <xf numFmtId="0" fontId="25" fillId="8" borderId="1" xfId="0" applyFont="1" applyFill="1" applyBorder="1" applyAlignment="1" applyProtection="1">
      <alignment horizontal="center" vertical="center"/>
      <protection locked="0"/>
    </xf>
    <xf numFmtId="37" fontId="1" fillId="8" borderId="1" xfId="0" applyNumberFormat="1" applyFont="1" applyFill="1" applyBorder="1" applyAlignment="1" applyProtection="1">
      <alignment horizontal="center" vertical="center" wrapText="1"/>
      <protection locked="0"/>
    </xf>
    <xf numFmtId="173" fontId="14" fillId="8" borderId="1" xfId="1" applyNumberFormat="1"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49" fontId="1" fillId="8" borderId="1"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pplyProtection="1">
      <alignment horizontal="center" vertical="center" wrapText="1"/>
      <protection locked="0"/>
    </xf>
    <xf numFmtId="49" fontId="14" fillId="8" borderId="1" xfId="0" applyNumberFormat="1" applyFont="1" applyFill="1" applyBorder="1" applyAlignment="1" applyProtection="1">
      <alignment horizontal="center" vertical="center" wrapText="1"/>
      <protection locked="0"/>
    </xf>
    <xf numFmtId="3" fontId="14" fillId="8" borderId="1" xfId="0" applyNumberFormat="1" applyFont="1" applyFill="1" applyBorder="1" applyAlignment="1" applyProtection="1">
      <alignment horizontal="center" vertical="center" wrapText="1"/>
      <protection locked="0"/>
    </xf>
    <xf numFmtId="0" fontId="8" fillId="8" borderId="5" xfId="0" applyFont="1" applyFill="1" applyBorder="1" applyAlignment="1">
      <alignment vertical="center" wrapText="1"/>
    </xf>
    <xf numFmtId="0" fontId="48" fillId="8" borderId="2" xfId="0" applyFont="1" applyFill="1" applyBorder="1" applyAlignment="1">
      <alignment vertical="center"/>
    </xf>
    <xf numFmtId="0" fontId="48" fillId="8" borderId="12" xfId="0" applyFont="1" applyFill="1" applyBorder="1" applyAlignment="1">
      <alignment vertical="center"/>
    </xf>
    <xf numFmtId="0" fontId="8" fillId="8" borderId="7" xfId="0" applyFont="1" applyFill="1" applyBorder="1" applyAlignment="1">
      <alignment vertical="center" wrapText="1"/>
    </xf>
    <xf numFmtId="0" fontId="11" fillId="8"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48" fillId="8" borderId="12" xfId="0" applyFont="1" applyFill="1" applyBorder="1" applyAlignment="1">
      <alignment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0" fillId="8" borderId="1" xfId="0" applyFill="1" applyBorder="1" applyAlignment="1">
      <alignment horizontal="center" wrapText="1"/>
    </xf>
    <xf numFmtId="0" fontId="14" fillId="8" borderId="1" xfId="36" applyFont="1" applyFill="1" applyBorder="1" applyAlignment="1">
      <alignment horizontal="center" vertical="center" wrapText="1"/>
    </xf>
    <xf numFmtId="171" fontId="11" fillId="8" borderId="1" xfId="2" applyNumberFormat="1" applyFont="1" applyFill="1" applyBorder="1" applyAlignment="1" applyProtection="1">
      <alignment horizontal="center" vertical="center" wrapText="1"/>
      <protection locked="0"/>
    </xf>
    <xf numFmtId="0" fontId="24" fillId="8" borderId="1" xfId="0" applyFont="1" applyFill="1" applyBorder="1" applyAlignment="1">
      <alignment horizontal="center" vertical="center" wrapText="1"/>
    </xf>
    <xf numFmtId="0" fontId="10" fillId="8" borderId="1" xfId="0" applyFont="1" applyFill="1" applyBorder="1" applyAlignment="1" applyProtection="1">
      <alignment horizontal="center" vertical="center" wrapText="1"/>
      <protection locked="0"/>
    </xf>
    <xf numFmtId="172" fontId="14" fillId="8" borderId="1" xfId="0" applyNumberFormat="1" applyFont="1" applyFill="1" applyBorder="1" applyAlignment="1" applyProtection="1">
      <alignment horizontal="center" vertical="center" wrapText="1"/>
      <protection locked="0"/>
    </xf>
    <xf numFmtId="0" fontId="14" fillId="8" borderId="1" xfId="36" applyFont="1" applyFill="1" applyBorder="1" applyAlignment="1" applyProtection="1">
      <alignment horizontal="center" vertical="center" wrapText="1"/>
      <protection locked="0"/>
    </xf>
    <xf numFmtId="9" fontId="14" fillId="8" borderId="1" xfId="47" applyFont="1" applyFill="1" applyBorder="1" applyAlignment="1" applyProtection="1">
      <alignment horizontal="center" vertical="center" wrapText="1"/>
      <protection locked="0"/>
    </xf>
    <xf numFmtId="9" fontId="11" fillId="8" borderId="1" xfId="0" applyNumberFormat="1" applyFont="1" applyFill="1" applyBorder="1" applyAlignment="1" applyProtection="1">
      <alignment horizontal="center" vertical="center" wrapText="1"/>
      <protection locked="0"/>
    </xf>
    <xf numFmtId="9" fontId="11" fillId="8" borderId="1" xfId="47" applyFont="1" applyFill="1" applyBorder="1" applyAlignment="1" applyProtection="1">
      <alignment horizontal="center" vertical="center" wrapText="1"/>
      <protection locked="0"/>
    </xf>
    <xf numFmtId="176" fontId="0" fillId="8" borderId="1" xfId="47" applyNumberFormat="1" applyFont="1" applyFill="1" applyBorder="1" applyAlignment="1" applyProtection="1">
      <alignment horizontal="center" vertical="center"/>
      <protection locked="0"/>
    </xf>
    <xf numFmtId="0" fontId="11" fillId="8" borderId="2" xfId="0" applyFont="1" applyFill="1" applyBorder="1" applyAlignment="1">
      <alignment wrapText="1"/>
    </xf>
    <xf numFmtId="0" fontId="29" fillId="8" borderId="2" xfId="0" applyFont="1" applyFill="1" applyBorder="1" applyAlignment="1">
      <alignment horizontal="center" vertical="center" wrapText="1"/>
    </xf>
    <xf numFmtId="0" fontId="8" fillId="8" borderId="5" xfId="0" applyFont="1" applyFill="1" applyBorder="1" applyAlignment="1">
      <alignment horizontal="center" vertical="center"/>
    </xf>
    <xf numFmtId="0" fontId="0" fillId="8" borderId="5" xfId="0" applyFill="1" applyBorder="1" applyAlignment="1">
      <alignment horizontal="center" vertical="center" wrapText="1"/>
    </xf>
    <xf numFmtId="0" fontId="29" fillId="8" borderId="12" xfId="0" applyFont="1" applyFill="1" applyBorder="1" applyAlignment="1">
      <alignment horizontal="center" vertical="center" wrapText="1"/>
    </xf>
    <xf numFmtId="3" fontId="15" fillId="8" borderId="1" xfId="0" applyNumberFormat="1" applyFont="1" applyFill="1" applyBorder="1" applyAlignment="1">
      <alignment vertical="center"/>
    </xf>
    <xf numFmtId="0" fontId="8" fillId="8" borderId="1" xfId="0" applyFont="1" applyFill="1" applyBorder="1" applyAlignment="1">
      <alignment horizontal="center" vertical="center"/>
    </xf>
    <xf numFmtId="0" fontId="10" fillId="8" borderId="1" xfId="0" applyFont="1" applyFill="1" applyBorder="1" applyAlignment="1">
      <alignment vertical="center" wrapText="1"/>
    </xf>
    <xf numFmtId="3" fontId="16" fillId="8" borderId="1" xfId="0" applyNumberFormat="1" applyFont="1" applyFill="1" applyBorder="1" applyAlignment="1">
      <alignment vertical="center"/>
    </xf>
    <xf numFmtId="0" fontId="8" fillId="8" borderId="7" xfId="0" applyFont="1" applyFill="1" applyBorder="1" applyAlignment="1">
      <alignment horizontal="center" vertical="center"/>
    </xf>
    <xf numFmtId="0" fontId="0" fillId="8" borderId="7" xfId="0" applyFill="1" applyBorder="1" applyAlignment="1">
      <alignment horizontal="center" vertical="center" wrapText="1"/>
    </xf>
    <xf numFmtId="3" fontId="6" fillId="8" borderId="1" xfId="0" applyNumberFormat="1" applyFont="1" applyFill="1" applyBorder="1"/>
    <xf numFmtId="0" fontId="37" fillId="8" borderId="1" xfId="0" applyFont="1" applyFill="1" applyBorder="1" applyAlignment="1">
      <alignment horizontal="center" vertical="center"/>
    </xf>
    <xf numFmtId="0" fontId="34" fillId="8" borderId="1" xfId="0" applyFont="1" applyFill="1" applyBorder="1" applyAlignment="1">
      <alignment vertical="center"/>
    </xf>
    <xf numFmtId="0" fontId="34" fillId="8" borderId="1" xfId="0" applyFont="1" applyFill="1" applyBorder="1" applyAlignment="1">
      <alignment wrapText="1"/>
    </xf>
    <xf numFmtId="0" fontId="36" fillId="8" borderId="1" xfId="0" applyFont="1" applyFill="1" applyBorder="1" applyAlignment="1">
      <alignment horizontal="center" vertical="center"/>
    </xf>
    <xf numFmtId="0" fontId="34" fillId="8" borderId="1" xfId="0" applyFont="1" applyFill="1" applyBorder="1" applyAlignment="1">
      <alignment horizontal="center" vertical="center"/>
    </xf>
    <xf numFmtId="0" fontId="0" fillId="8" borderId="1" xfId="0" applyFill="1" applyBorder="1" applyAlignment="1">
      <alignment horizontal="center" vertical="top"/>
    </xf>
    <xf numFmtId="0" fontId="0" fillId="8" borderId="1" xfId="0" applyFill="1" applyBorder="1" applyAlignment="1">
      <alignment vertical="top"/>
    </xf>
    <xf numFmtId="1" fontId="43" fillId="8" borderId="1" xfId="0" applyNumberFormat="1" applyFont="1" applyFill="1" applyBorder="1" applyAlignment="1" applyProtection="1">
      <alignment horizontal="center" vertical="top" wrapText="1"/>
      <protection locked="0"/>
    </xf>
    <xf numFmtId="9" fontId="0" fillId="8" borderId="1" xfId="47" applyFont="1" applyFill="1" applyBorder="1" applyAlignment="1" applyProtection="1">
      <alignment horizontal="center" vertical="top" wrapText="1"/>
      <protection locked="0"/>
    </xf>
    <xf numFmtId="9" fontId="0" fillId="8" borderId="1" xfId="47" applyFont="1" applyFill="1" applyBorder="1" applyAlignment="1">
      <alignment horizontal="center" vertical="top"/>
    </xf>
    <xf numFmtId="1" fontId="11" fillId="8" borderId="1" xfId="0" applyNumberFormat="1" applyFont="1" applyFill="1" applyBorder="1" applyAlignment="1" applyProtection="1">
      <alignment horizontal="center" vertical="center" wrapText="1"/>
      <protection locked="0"/>
    </xf>
    <xf numFmtId="0" fontId="8" fillId="8" borderId="1" xfId="0" applyFont="1" applyFill="1" applyBorder="1" applyAlignment="1">
      <alignment vertical="center"/>
    </xf>
    <xf numFmtId="0" fontId="48" fillId="8" borderId="2" xfId="0" applyFont="1" applyFill="1" applyBorder="1" applyAlignment="1">
      <alignment horizontal="center" vertical="center" wrapText="1"/>
    </xf>
    <xf numFmtId="0" fontId="36" fillId="8" borderId="1" xfId="0" applyFont="1" applyFill="1" applyBorder="1" applyAlignment="1">
      <alignment vertical="center"/>
    </xf>
    <xf numFmtId="0" fontId="26" fillId="8" borderId="1" xfId="4" applyFont="1" applyFill="1" applyBorder="1" applyAlignment="1" applyProtection="1">
      <alignment horizontal="center" vertical="center" wrapText="1"/>
      <protection locked="0"/>
    </xf>
    <xf numFmtId="171" fontId="0" fillId="2" borderId="1" xfId="2" applyNumberFormat="1" applyFont="1" applyFill="1" applyBorder="1" applyAlignment="1">
      <alignment horizontal="center" vertical="center"/>
    </xf>
    <xf numFmtId="171" fontId="0" fillId="2" borderId="26" xfId="2" applyNumberFormat="1" applyFont="1" applyFill="1" applyBorder="1" applyAlignment="1">
      <alignment horizontal="center" vertical="center"/>
    </xf>
    <xf numFmtId="171" fontId="61" fillId="0" borderId="1" xfId="0" applyNumberFormat="1" applyFont="1" applyBorder="1" applyAlignment="1">
      <alignment horizontal="center" vertical="center"/>
    </xf>
    <xf numFmtId="171" fontId="0" fillId="2" borderId="1" xfId="0" applyNumberFormat="1" applyFill="1" applyBorder="1" applyAlignment="1">
      <alignment horizontal="center" vertical="center"/>
    </xf>
    <xf numFmtId="171" fontId="0" fillId="2" borderId="6" xfId="2" applyNumberFormat="1" applyFont="1" applyFill="1" applyBorder="1" applyAlignment="1">
      <alignment horizontal="center" vertical="center"/>
    </xf>
    <xf numFmtId="171" fontId="0" fillId="2" borderId="1" xfId="0" applyNumberFormat="1" applyFill="1" applyBorder="1"/>
    <xf numFmtId="171" fontId="61" fillId="0" borderId="2" xfId="0" applyNumberFormat="1" applyFont="1" applyBorder="1" applyAlignment="1">
      <alignment horizontal="center" vertical="center"/>
    </xf>
    <xf numFmtId="171" fontId="0" fillId="2" borderId="1" xfId="0" applyNumberFormat="1" applyFill="1" applyBorder="1" applyAlignment="1">
      <alignment vertical="top"/>
    </xf>
    <xf numFmtId="0" fontId="0" fillId="2" borderId="1" xfId="0" applyFill="1" applyBorder="1" applyAlignment="1">
      <alignment horizontal="center" vertical="center"/>
    </xf>
    <xf numFmtId="0" fontId="40" fillId="0" borderId="1" xfId="0" applyFont="1" applyBorder="1" applyAlignment="1">
      <alignment vertical="top"/>
    </xf>
    <xf numFmtId="0" fontId="6" fillId="0" borderId="1" xfId="0" applyFont="1" applyBorder="1" applyAlignment="1">
      <alignment vertical="center"/>
    </xf>
    <xf numFmtId="0" fontId="6" fillId="0" borderId="1" xfId="0" applyFont="1" applyBorder="1" applyAlignment="1">
      <alignment horizontal="left" vertical="center" wrapText="1"/>
    </xf>
    <xf numFmtId="0" fontId="40" fillId="0" borderId="1" xfId="0" applyFont="1" applyBorder="1" applyAlignment="1">
      <alignment horizontal="left" vertical="top" wrapText="1"/>
    </xf>
    <xf numFmtId="0" fontId="40" fillId="2" borderId="1" xfId="0" applyFont="1" applyFill="1" applyBorder="1" applyAlignment="1">
      <alignment horizontal="left" vertical="top" wrapText="1"/>
    </xf>
    <xf numFmtId="0" fontId="40" fillId="2" borderId="1" xfId="0" applyFont="1" applyFill="1" applyBorder="1" applyAlignment="1">
      <alignment horizontal="center" vertical="top" wrapText="1"/>
    </xf>
    <xf numFmtId="0" fontId="4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Border="1" applyAlignment="1">
      <alignment horizontal="left" vertical="top" wrapText="1"/>
    </xf>
    <xf numFmtId="171" fontId="40" fillId="2" borderId="1" xfId="2" applyNumberFormat="1" applyFont="1" applyFill="1" applyBorder="1" applyAlignment="1">
      <alignment horizontal="center" vertical="top" wrapText="1"/>
    </xf>
    <xf numFmtId="0" fontId="40" fillId="6"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center" vertical="top" wrapText="1"/>
    </xf>
    <xf numFmtId="171" fontId="0" fillId="2" borderId="1" xfId="2" applyNumberFormat="1" applyFont="1" applyFill="1" applyBorder="1" applyAlignment="1">
      <alignment horizontal="center" vertical="top" wrapText="1"/>
    </xf>
    <xf numFmtId="0" fontId="0" fillId="6" borderId="1" xfId="0" applyFill="1" applyBorder="1" applyAlignment="1">
      <alignment horizontal="left" vertical="top" wrapText="1"/>
    </xf>
    <xf numFmtId="0" fontId="50" fillId="0" borderId="0" xfId="36" applyFont="1" applyAlignment="1">
      <alignment horizontal="center" vertical="center" wrapText="1"/>
    </xf>
    <xf numFmtId="0" fontId="51" fillId="12" borderId="13" xfId="36" applyFont="1" applyFill="1" applyBorder="1" applyAlignment="1">
      <alignment horizontal="center" vertical="center" wrapText="1"/>
    </xf>
    <xf numFmtId="0" fontId="51" fillId="12" borderId="14" xfId="36" applyFont="1" applyFill="1" applyBorder="1" applyAlignment="1">
      <alignment horizontal="center" vertical="center" wrapText="1"/>
    </xf>
    <xf numFmtId="0" fontId="51" fillId="12" borderId="15" xfId="36" applyFont="1" applyFill="1" applyBorder="1" applyAlignment="1">
      <alignment horizontal="center" vertical="center" wrapText="1"/>
    </xf>
  </cellXfs>
  <cellStyles count="52">
    <cellStyle name="Diseño" xfId="16"/>
    <cellStyle name="Diseño 10" xfId="17"/>
    <cellStyle name="Diseño 2" xfId="18"/>
    <cellStyle name="Hipervínculo" xfId="49" builtinId="8"/>
    <cellStyle name="Millares" xfId="1" builtinId="3"/>
    <cellStyle name="Millares [0]" xfId="3" builtinId="6"/>
    <cellStyle name="Millares [0] 2" xfId="34"/>
    <cellStyle name="Millares [0] 3" xfId="39"/>
    <cellStyle name="Millares 2" xfId="15"/>
    <cellStyle name="Millares 2 2" xfId="19"/>
    <cellStyle name="Millares 2 3" xfId="10"/>
    <cellStyle name="Millares 2 3 2" xfId="45"/>
    <cellStyle name="Millares 3" xfId="8"/>
    <cellStyle name="Millares 3 2" xfId="14"/>
    <cellStyle name="Millares 3 3" xfId="41"/>
    <cellStyle name="Millares 4" xfId="20"/>
    <cellStyle name="Millares 5" xfId="32"/>
    <cellStyle name="Millares 6" xfId="37"/>
    <cellStyle name="Moneda" xfId="2" builtinId="4"/>
    <cellStyle name="Moneda [0]" xfId="6" builtinId="7"/>
    <cellStyle name="Moneda [0] 2" xfId="40"/>
    <cellStyle name="Moneda 2" xfId="9"/>
    <cellStyle name="Moneda 2 2" xfId="22"/>
    <cellStyle name="Moneda 2 3" xfId="21"/>
    <cellStyle name="Moneda 2 4" xfId="44"/>
    <cellStyle name="Moneda 2 5" xfId="50"/>
    <cellStyle name="Moneda 3" xfId="23"/>
    <cellStyle name="Moneda 4" xfId="35"/>
    <cellStyle name="Moneda 4 2" xfId="42"/>
    <cellStyle name="Moneda 5" xfId="38"/>
    <cellStyle name="Normal" xfId="0" builtinId="0"/>
    <cellStyle name="Normal 10" xfId="24"/>
    <cellStyle name="Normal 11" xfId="11"/>
    <cellStyle name="Normal 12" xfId="33"/>
    <cellStyle name="Normal 12 2" xfId="43"/>
    <cellStyle name="Normal 13" xfId="36"/>
    <cellStyle name="Normal 2" xfId="7"/>
    <cellStyle name="Normal 2 2 2" xfId="46"/>
    <cellStyle name="Normal 3" xfId="25"/>
    <cellStyle name="Normal 3 2" xfId="5"/>
    <cellStyle name="Normal 4" xfId="4"/>
    <cellStyle name="Normal 4 2" xfId="48"/>
    <cellStyle name="Normal 5" xfId="26"/>
    <cellStyle name="Normal 6" xfId="27"/>
    <cellStyle name="Normal 7" xfId="28"/>
    <cellStyle name="Normal 7 2" xfId="29"/>
    <cellStyle name="Normal 8" xfId="30"/>
    <cellStyle name="Normal 9" xfId="31"/>
    <cellStyle name="Porcentaje" xfId="47" builtinId="5"/>
    <cellStyle name="Porcentaje 2" xfId="12"/>
    <cellStyle name="Porcentaje 3" xfId="51"/>
    <cellStyle name="Porcentual 2" xfId="13"/>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4022271" cy="495300"/>
        </a:xfrm>
        <a:prstGeom prst="rect">
          <a:avLst/>
        </a:prstGeom>
        <a:ln w="12700">
          <a:noFill/>
          <a:prstDash val="solid"/>
        </a:ln>
      </xdr:spPr>
    </xdr:pic>
    <xdr:clientData/>
  </xdr:twoCellAnchor>
  <xdr:oneCellAnchor>
    <xdr:from>
      <xdr:col>0</xdr:col>
      <xdr:colOff>27213</xdr:colOff>
      <xdr:row>8</xdr:row>
      <xdr:rowOff>40821</xdr:rowOff>
    </xdr:from>
    <xdr:ext cx="3583191" cy="346981"/>
    <xdr:pic>
      <xdr:nvPicPr>
        <xdr:cNvPr id="3" name="Imagen 2" descr="Ministerio de Salud y Protección Social - República de Colombi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3" y="40821"/>
          <a:ext cx="3587273" cy="7538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3438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355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1221921</xdr:colOff>
      <xdr:row>2</xdr:row>
      <xdr:rowOff>114300</xdr:rowOff>
    </xdr:to>
    <xdr:pic>
      <xdr:nvPicPr>
        <xdr:cNvPr id="2" name="MainLogo">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212396" cy="495300"/>
        </a:xfrm>
        <a:prstGeom prst="rect">
          <a:avLst/>
        </a:prstGeom>
        <a:ln w="12700">
          <a:noFill/>
          <a:prstDash val="solid"/>
        </a:ln>
      </xdr:spPr>
    </xdr:pic>
    <xdr:clientData/>
  </xdr:twoCellAnchor>
  <xdr:oneCellAnchor>
    <xdr:from>
      <xdr:col>0</xdr:col>
      <xdr:colOff>27213</xdr:colOff>
      <xdr:row>8</xdr:row>
      <xdr:rowOff>40821</xdr:rowOff>
    </xdr:from>
    <xdr:ext cx="3583191" cy="346981"/>
    <xdr:pic>
      <xdr:nvPicPr>
        <xdr:cNvPr id="3" name="Imagen 2" descr="Ministerio de Salud y Protección Social - República de Colombi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213" y="2012496"/>
          <a:ext cx="3583191"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quirozv\Desktop\POAI%202018Y%20SEGUIMIENTO\COAI%20Y%20PAS%202018\COAI%20Y%20PAS%202018%20SSSA%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2016"/>
      <sheetName val="DIMYCOMP"/>
      <sheetName val="Tabla14 -Plan de Accionssa2016"/>
      <sheetName val="COAI 2017"/>
      <sheetName val="PAS 2017"/>
      <sheetName val="COAI 2018"/>
      <sheetName val="PAS 2018"/>
      <sheetName val="DC"/>
      <sheetName val="Grupos Etnicos"/>
      <sheetName val="Curso de vida "/>
      <sheetName val="Entornos "/>
      <sheetName val="Ámbitos "/>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Adriana Rojas" id="{911E15BF-9149-1442-98C4-D63FAAB88BD6}" userId="caf7f12d922a757a" providerId="Windows Live"/>
  <person displayName="ADRIANA PATRICIA ROJAS ESLAVA" id="{35AEE4FB-8ECA-46D1-ABCC-D947E8EC8BCD}" userId="S::arojase@antioquia.gov.co::e56efe43-b482-4483-b988-ed93b94e3d9a" providerId="AD"/>
  <person displayName="LUZ DARY MEJIA JARAMILLO" id="{7D44AE58-D3D0-4299-8A4E-9B652F14ECC5}" userId="S::lmejiaj@antioquia.gov.co::7141f4f7-6931-4347-943b-8f48c139e17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0" dT="2021-12-02T20:13:27.49" personId="{911E15BF-9149-1442-98C4-D63FAAB88BD6}" id="{F213793C-204C-BE45-9456-82808127C977}">
    <text>EJE ESTRUCTURANTE NO 1 TRANSFORMADO PAG 132 PTS</text>
  </threadedComment>
  <threadedComment ref="D20" dT="2021-11-30T16:56:55.10" personId="{911E15BF-9149-1442-98C4-D63FAAB88BD6}" id="{1E6A8F0A-C296-A340-9B04-BE0DE67A5208}">
    <text>OBJETIVO SANITARIO PAG 137 PTS</text>
  </threadedComment>
  <threadedComment ref="H20" dT="2021-12-02T20:04:34.70" personId="{911E15BF-9149-1442-98C4-D63FAAB88BD6}" id="{FD301607-D27A-F843-8F9E-D06FEB53F0C7}">
    <text>OBJETIVO PROGRAMA PAG 200 PTS</text>
  </threadedComment>
  <threadedComment ref="A21" dT="2021-12-02T20:13:27.49" personId="{911E15BF-9149-1442-98C4-D63FAAB88BD6}" id="{C24BBE0F-70BB-D343-8A7E-8F5AE327F89F}">
    <text>EJE ESTRUCTURANTE NO 1 TRANSFORMADO PAG 132 PTS</text>
  </threadedComment>
  <threadedComment ref="D21" dT="2021-11-30T16:56:55.10" personId="{911E15BF-9149-1442-98C4-D63FAAB88BD6}" id="{2C4885CB-D4F4-2448-9B1F-1D620EB0BD5A}">
    <text>OBJETIVO SANITARIO PAG 137 PTS</text>
  </threadedComment>
  <threadedComment ref="A22" dT="2021-12-02T20:13:27.49" personId="{911E15BF-9149-1442-98C4-D63FAAB88BD6}" id="{AB70BD4F-16DF-974C-A306-20E3B4AF7C65}">
    <text>EJE ESTRUCTURANTE NO 1 TRANSFORMADO PAG 132 PTS</text>
  </threadedComment>
  <threadedComment ref="D22" dT="2021-11-30T16:56:55.10" personId="{911E15BF-9149-1442-98C4-D63FAAB88BD6}" id="{5C7820A8-F801-5749-B16E-CC7597DA28B1}">
    <text>OBJETIVO SANITARIO PAG 137 PTS</text>
  </threadedComment>
  <threadedComment ref="A23" dT="2021-12-02T20:13:27.49" personId="{911E15BF-9149-1442-98C4-D63FAAB88BD6}" id="{6F3C5FB2-6541-BF40-84BC-62DBF50CB135}">
    <text>EJE ESTRUCTURANTE NO 1 TRANSFORMADO PAG 132 PTS</text>
  </threadedComment>
  <threadedComment ref="D23" dT="2021-11-30T16:56:55.10" personId="{911E15BF-9149-1442-98C4-D63FAAB88BD6}" id="{519BD387-C66B-284C-83AC-C3BB00DBC391}">
    <text>OBJETIVO SANITARIO PAG 137 PTS</text>
  </threadedComment>
  <threadedComment ref="A24" dT="2021-12-02T20:13:27.49" personId="{911E15BF-9149-1442-98C4-D63FAAB88BD6}" id="{68C163ED-A6B7-491F-BD4D-4F9CD8279E52}">
    <text>EJE ESTRUCTURANTE NO 1 TRANSFORMADO PAG 132 PTS</text>
  </threadedComment>
  <threadedComment ref="D24" dT="2021-11-30T17:26:58.22" personId="{911E15BF-9149-1442-98C4-D63FAAB88BD6}" id="{9B77F967-C798-4C63-A4D2-7A66A5918904}">
    <text>OBJETIVO SANITARIO PAG 137 PTS</text>
  </threadedComment>
  <threadedComment ref="A25" dT="2021-12-02T20:13:27.49" personId="{911E15BF-9149-1442-98C4-D63FAAB88BD6}" id="{29645F94-CD46-4DCD-B077-5A95A6EAE141}">
    <text>EJE ESTRUCTURANTE NO 1 TRANSFORMADO PAG 132 PTS</text>
  </threadedComment>
  <threadedComment ref="D25" dT="2021-11-30T17:26:58.22" personId="{911E15BF-9149-1442-98C4-D63FAAB88BD6}" id="{BE744AF3-5B73-41AC-84B9-32FB5148E09B}">
    <text>OBJETIVO SANITARIO PAG 137 PTS</text>
  </threadedComment>
  <threadedComment ref="A26" dT="2021-12-02T20:13:27.49" personId="{911E15BF-9149-1442-98C4-D63FAAB88BD6}" id="{A38C06D8-A988-4CDB-9BDB-88E02957C933}">
    <text>EJE ESTRUCTURANTE NO 1 TRANSFORMADO PAG 132 PTS</text>
  </threadedComment>
  <threadedComment ref="D26" dT="2021-11-30T17:26:58.22" personId="{911E15BF-9149-1442-98C4-D63FAAB88BD6}" id="{264360C1-4F30-4063-A7F5-617C77481801}">
    <text>OBJETIVO SANITARIO PAG 137 PTS</text>
  </threadedComment>
  <threadedComment ref="A27" dT="2021-12-02T20:13:27.49" personId="{911E15BF-9149-1442-98C4-D63FAAB88BD6}" id="{9E443282-3A21-46C1-9D33-1E8B8F13B13F}">
    <text>EJE ESTRUCTURANTE NO 1 TRANSFORMADO PAG 132 PTS</text>
  </threadedComment>
  <threadedComment ref="D27" dT="2021-11-30T17:26:58.22" personId="{911E15BF-9149-1442-98C4-D63FAAB88BD6}" id="{CE2B51C8-778D-4DE9-941F-C20FF4215000}">
    <text>OBJETIVO SANITARIO PAG 137 PTS</text>
  </threadedComment>
  <threadedComment ref="A28" dT="2021-12-02T20:13:27.49" personId="{911E15BF-9149-1442-98C4-D63FAAB88BD6}" id="{F61958EB-D222-4F63-B14A-1CC47F0CB2F6}">
    <text>EJE ESTRUCTURANTE NO 1 TRANSFORMADO PAG 132 PTS</text>
  </threadedComment>
  <threadedComment ref="D28" dT="2021-11-30T17:26:58.22" personId="{911E15BF-9149-1442-98C4-D63FAAB88BD6}" id="{8860DB6E-7BC5-4F33-A036-79AC0E7A1EC6}">
    <text>OBJETIVO SANITARIO PAG 137 PTS</text>
  </threadedComment>
  <threadedComment ref="A29" dT="2021-12-02T20:11:16.67" personId="{911E15BF-9149-1442-98C4-D63FAAB88BD6}" id="{487D8B0E-621F-DF48-8673-1861C54E818A}">
    <text>EJE ESTRUCTURANTE  No. 1 TRANSFORMADO PG 132 PTS</text>
  </threadedComment>
  <threadedComment ref="D29" dT="2021-12-03T12:29:42.13" personId="{911E15BF-9149-1442-98C4-D63FAAB88BD6}" id="{E8B4D7B7-46A1-7B48-8F5C-C9E75293BA2A}">
    <text>OBJETIVO SANITARIO PAG 138 PTS</text>
  </threadedComment>
  <threadedComment ref="H29" dT="2021-12-03T12:28:58.39" personId="{911E15BF-9149-1442-98C4-D63FAAB88BD6}" id="{0E5D802A-961F-E647-908F-5CE04CC492A0}">
    <text>OBJETIVO PROGRAMA PAG 200 PTS</text>
  </threadedComment>
  <threadedComment ref="A30" dT="2021-12-02T20:11:16.67" personId="{911E15BF-9149-1442-98C4-D63FAAB88BD6}" id="{EB9608B9-01BC-7948-8989-17A1E32D55A8}">
    <text>EJE ESTRUCTURANTE  No. 1 TRANSFORMADO PG 132 PTS</text>
  </threadedComment>
  <threadedComment ref="A31" dT="2021-12-02T20:11:16.67" personId="{911E15BF-9149-1442-98C4-D63FAAB88BD6}" id="{32641849-4A00-A242-B9BB-40D23C90E214}">
    <text>EJE ESTRUCTURANTE  No. 1 TRANSFORMADO PG 132 PTS</text>
  </threadedComment>
  <threadedComment ref="A32" dT="2021-12-02T20:11:16.67" personId="{911E15BF-9149-1442-98C4-D63FAAB88BD6}" id="{549A444E-8DB1-364B-899B-80DA3C8AD2A7}">
    <text>EJE ESTRUCTURANTE  No. 1 TRANSFORMADO PG 132 PTS</text>
  </threadedComment>
  <threadedComment ref="D32" dT="2022-03-03T16:44:08.26" personId="{35AEE4FB-8ECA-46D1-ABCC-D947E8EC8BCD}" id="{1A09D617-00F6-4EEE-B13E-B3A5A53AE681}">
    <text>pag 137 PTS Objetivo Sanitario</text>
  </threadedComment>
  <threadedComment ref="A33" dT="2021-12-02T20:11:16.67" personId="{911E15BF-9149-1442-98C4-D63FAAB88BD6}" id="{DAFDF2BD-B6AC-ED4D-A185-48A5AA39542A}">
    <text>EJE ESTRUCTURANTE  No. 1 TRANSFORMADO PG 132 PTS</text>
  </threadedComment>
  <threadedComment ref="A34" dT="2021-12-02T20:11:16.67" personId="{911E15BF-9149-1442-98C4-D63FAAB88BD6}" id="{CA8CE11B-C6DE-E84E-80CF-39698E764500}">
    <text>EJE ESTRUCTURANTE  No. 1 TRANSFORMADO PG 132 PTS</text>
  </threadedComment>
  <threadedComment ref="A35" dT="2021-12-02T20:11:16.67" personId="{911E15BF-9149-1442-98C4-D63FAAB88BD6}" id="{85892046-29B1-468A-B2B8-BDEB64C6EBA4}">
    <text>EJE ESTRUCTURANTE  No. 1 TRANSFORMADO PG 132 PTS</text>
  </threadedComment>
  <threadedComment ref="A36" dT="2021-12-02T20:13:27.49" personId="{911E15BF-9149-1442-98C4-D63FAAB88BD6}" id="{D188EE51-4C12-46F1-872C-8C02BF90822F}">
    <text>EJE ESTRUCTURANTE NO 1 TRANSFORMADO PAG 132 PTS</text>
  </threadedComment>
  <threadedComment ref="D36" dT="2021-11-30T17:26:58.22" personId="{911E15BF-9149-1442-98C4-D63FAAB88BD6}" id="{B376A052-6508-4AB4-BBDA-8973DA1F1EE7}">
    <text>OBJETIVO SANITARIO PAG 137 PTS</text>
  </threadedComment>
  <threadedComment ref="A37" dT="2021-12-02T20:11:16.67" personId="{911E15BF-9149-1442-98C4-D63FAAB88BD6}" id="{282861AE-922F-214D-BC63-50D2533B7184}">
    <text>EJE ESTRUCTURANTE  No. 1 TRANSFORMADO PG 132 PTS</text>
  </threadedComment>
  <threadedComment ref="A38" dT="2021-12-03T12:44:48.16" personId="{911E15BF-9149-1442-98C4-D63FAAB88BD6}" id="{3C9B6021-0332-F94E-A054-48898532B0B7}">
    <text>EJE ESTRUCTURANTE NO 1</text>
  </threadedComment>
  <threadedComment ref="D38" dT="2021-11-30T17:26:58.22" personId="{911E15BF-9149-1442-98C4-D63FAAB88BD6}" id="{188042D7-99EF-1447-BE70-62CE6C116F35}">
    <text>OBJETIVO SANITARIO PAG 137 PTS</text>
  </threadedComment>
  <threadedComment ref="H38" dT="2021-12-03T12:45:06.72" personId="{911E15BF-9149-1442-98C4-D63FAAB88BD6}" id="{6A53990F-1DE4-D74C-9859-60B378F3F229}">
    <text>OBJETIVO PROGRAMA PAG 200 PTS</text>
  </threadedComment>
  <threadedComment ref="A39" dT="2021-12-02T20:13:27.49" personId="{911E15BF-9149-1442-98C4-D63FAAB88BD6}" id="{E7265BE9-4772-4A4A-B2FC-1F3024F97DAF}">
    <text>EJE ESTRUCTURANTE NO 1 TRANSFORMADO PAG 132 PTS</text>
  </threadedComment>
  <threadedComment ref="D39" dT="2021-11-30T17:26:58.22" personId="{911E15BF-9149-1442-98C4-D63FAAB88BD6}" id="{F917EE4D-2266-E749-B019-83DD55300692}">
    <text>OBJETIVO SANITARIO PAG 137 PTS</text>
  </threadedComment>
  <threadedComment ref="H39" dT="2021-12-03T12:45:06.72" personId="{911E15BF-9149-1442-98C4-D63FAAB88BD6}" id="{3E83322B-4A07-604C-B0EA-144268C93493}">
    <text>OBJETIVO PROGRAMA PAG 200 PTS</text>
  </threadedComment>
  <threadedComment ref="A40" dT="2021-12-02T20:13:27.49" personId="{911E15BF-9149-1442-98C4-D63FAAB88BD6}" id="{A983C88A-0B0E-7040-87A8-D2FEFF33ED8A}">
    <text>EJE ESTRUCTURANTE NO 1 TRANSFORMADO PAG 132 PTS</text>
  </threadedComment>
  <threadedComment ref="D40" dT="2021-11-30T17:26:58.22" personId="{911E15BF-9149-1442-98C4-D63FAAB88BD6}" id="{6BBD69F9-4396-6141-BB96-0587448A4524}">
    <text>OBJETIVO SANITARIO PAG 137 PTS</text>
  </threadedComment>
  <threadedComment ref="H40" dT="2021-12-03T12:45:06.72" personId="{911E15BF-9149-1442-98C4-D63FAAB88BD6}" id="{AA39A919-9800-7845-95F8-0315EBEC695C}">
    <text>OBJETIVO PROGRAMA PAG 200 PTS</text>
  </threadedComment>
  <threadedComment ref="A41" dT="2021-12-02T20:13:27.49" personId="{911E15BF-9149-1442-98C4-D63FAAB88BD6}" id="{31F95F69-2CA0-F148-8D74-7E7865396ABE}">
    <text>EJE ESTRUCTURANTE NO 1 TRANSFORMADO PAG 132 PTS</text>
  </threadedComment>
  <threadedComment ref="D41" dT="2021-11-30T17:26:58.22" personId="{911E15BF-9149-1442-98C4-D63FAAB88BD6}" id="{08DDD2D1-8301-9C49-B955-5279EE4748F9}">
    <text>OBJETIVO SANITARIO PAG 137 PTS</text>
  </threadedComment>
  <threadedComment ref="H41" dT="2021-12-03T12:45:06.72" personId="{911E15BF-9149-1442-98C4-D63FAAB88BD6}" id="{E5A6768A-9713-C34A-8C83-C8C0C4A0138E}">
    <text>OBJETIVO PROGRAMA PAG 200 PTS</text>
  </threadedComment>
  <threadedComment ref="A42" dT="2021-12-02T20:13:27.49" personId="{911E15BF-9149-1442-98C4-D63FAAB88BD6}" id="{68216011-89EE-7548-AFE1-5111FB441AAE}">
    <text>EJE ESTRUCTURANTE NO 1 TRANSFORMADO PAG 132 PTS</text>
  </threadedComment>
  <threadedComment ref="D42" dT="2021-11-30T17:26:58.22" personId="{911E15BF-9149-1442-98C4-D63FAAB88BD6}" id="{81B3A903-5741-B44F-AA55-55729867F457}">
    <text>OBJETIVO SANITARIO PAG 137 PTS</text>
  </threadedComment>
  <threadedComment ref="H42" dT="2021-12-03T12:45:06.72" personId="{911E15BF-9149-1442-98C4-D63FAAB88BD6}" id="{3B4A7EBB-3567-E34B-A240-FC57318C966C}">
    <text>OBJETIVO PROGRAMA PAG 200 PTS</text>
  </threadedComment>
  <threadedComment ref="A43" dT="2021-12-02T20:13:27.49" personId="{911E15BF-9149-1442-98C4-D63FAAB88BD6}" id="{53DB14BD-8A43-4282-BAE9-262BF8F6BC7B}">
    <text>EJE ESTRUCTURANTE NO 1 TRANSFORMADO PAG 132 PTS</text>
  </threadedComment>
  <threadedComment ref="D43" dT="2021-11-30T17:26:58.22" personId="{911E15BF-9149-1442-98C4-D63FAAB88BD6}" id="{819CF5B4-19BD-42A3-A486-65EF83B06175}">
    <text>OBJETIVO SANITARIO PAG 137 PTS</text>
  </threadedComment>
  <threadedComment ref="A44" dT="2021-12-02T20:13:27.49" personId="{911E15BF-9149-1442-98C4-D63FAAB88BD6}" id="{0BE42A7E-A988-684D-9B4E-B4362CA334E0}">
    <text>EJE ESTRUCTURANTE NO 1 TRANSFORMADO PAG 132 PTS</text>
  </threadedComment>
  <threadedComment ref="D44" dT="2021-11-30T17:26:58.22" personId="{911E15BF-9149-1442-98C4-D63FAAB88BD6}" id="{9CE1A16B-199F-DA4A-9850-D9EBA0D9537F}">
    <text>OBJETIVO SANITARIO PAG 137 PTS</text>
  </threadedComment>
  <threadedComment ref="H44" dT="2021-12-03T12:45:06.72" personId="{911E15BF-9149-1442-98C4-D63FAAB88BD6}" id="{CA051831-7B26-7241-A337-E440BA40E21C}">
    <text>OBJETIVO PROGRAMA PAG 200 PTS</text>
  </threadedComment>
  <threadedComment ref="A45" dT="2021-12-02T20:13:27.49" personId="{911E15BF-9149-1442-98C4-D63FAAB88BD6}" id="{180C9336-4035-0645-9E33-07C7E19A9D02}">
    <text>EJE ESTRUCTURANTE NO 1 TRANSFORMADO PAG 132 PTS</text>
  </threadedComment>
  <threadedComment ref="D45" dT="2021-11-30T17:26:58.22" personId="{911E15BF-9149-1442-98C4-D63FAAB88BD6}" id="{67B7A1DE-2C9A-044E-9D29-325D1BA4FF95}">
    <text>OBJETIVO SANITARIO PAG 137 PTS</text>
  </threadedComment>
  <threadedComment ref="H45" dT="2021-12-03T12:45:06.72" personId="{911E15BF-9149-1442-98C4-D63FAAB88BD6}" id="{25CD346B-B895-A544-B179-A1C9243515EE}">
    <text>OBJETIVO PROGRAMA PAG 200 PTS</text>
  </threadedComment>
  <threadedComment ref="A46" dT="2021-12-02T20:11:16.67" personId="{911E15BF-9149-1442-98C4-D63FAAB88BD6}" id="{5A6B1CD9-878A-F743-815A-06FFFE18A0EE}">
    <text>EJE ESTRUCTURANTE  No. 1 TRANSFORMADO PG 132 PTS</text>
  </threadedComment>
  <threadedComment ref="H46" dT="2021-12-15T21:23:16.28" personId="{911E15BF-9149-1442-98C4-D63FAAB88BD6}" id="{2BC66CE4-A4F6-8E4A-B685-1CCEF7EB94AF}">
    <text>OBJETIVO PROGRAMA PROTECCION Y TRATO DIGNO PAG 169 Y 168 PTS</text>
  </threadedComment>
  <threadedComment ref="A47" dT="2021-12-02T20:11:16.67" personId="{911E15BF-9149-1442-98C4-D63FAAB88BD6}" id="{AE0E7282-D668-2D47-B041-4C4C602F9114}">
    <text>EJE ESTRUCTURANTE  No. 1 TRANSFORMADO PG 132 PTS</text>
  </threadedComment>
  <threadedComment ref="H47" dT="2021-12-15T21:23:16.28" personId="{911E15BF-9149-1442-98C4-D63FAAB88BD6}" id="{1315EFE6-E0C5-D340-B233-74078E01D718}">
    <text>OBJETIVO PROGRAMA PROTECCION Y TRATO DIGNO PAG 169 Y 168 PTS</text>
  </threadedComment>
  <threadedComment ref="A48" dT="2021-12-02T20:11:16.67" personId="{911E15BF-9149-1442-98C4-D63FAAB88BD6}" id="{299B4CE4-D437-AF47-8107-FFD0B944C9F1}">
    <text>EJE ESTRUCTURANTE  No. 1 TRANSFORMADO PG 132 PTS</text>
  </threadedComment>
  <threadedComment ref="H48" dT="2021-12-15T21:23:16.28" personId="{911E15BF-9149-1442-98C4-D63FAAB88BD6}" id="{4B29750E-3BB4-D24E-A69F-E4207B32B9AF}">
    <text>OBJETIVO PROGRAMA PROTECCION Y TRATO DIGNO PAG 169 Y 168 PTS</text>
  </threadedComment>
  <threadedComment ref="A49" dT="2021-12-02T20:11:16.67" personId="{911E15BF-9149-1442-98C4-D63FAAB88BD6}" id="{1DBD0447-A6F6-024E-9A54-859A194284CC}">
    <text>EJE ESTRUCTURANTE  No. 1 TRANSFORMADO PG 132 PTS</text>
  </threadedComment>
  <threadedComment ref="H49" dT="2021-12-15T21:23:16.28" personId="{911E15BF-9149-1442-98C4-D63FAAB88BD6}" id="{CFD124C1-BB33-3C4C-A7BB-055475BC4201}">
    <text>OBJETIVO PROGRAMA PROTECCION Y TRATO DIGNO PAG 169 Y 168 PTS</text>
  </threadedComment>
  <threadedComment ref="A50" dT="2021-12-02T20:11:16.67" personId="{911E15BF-9149-1442-98C4-D63FAAB88BD6}" id="{8B0EBD58-8782-294F-A378-6614A7465DCA}">
    <text>EJE ESTRUCTURANTE  No. 1 TRANSFORMADO PG 132 PTS</text>
  </threadedComment>
  <threadedComment ref="H50" dT="2021-12-15T21:23:16.28" personId="{911E15BF-9149-1442-98C4-D63FAAB88BD6}" id="{7F2B79EB-D042-1E47-AE37-E3004D740121}">
    <text>OBJETIVO PROGRAMA PROTECCION Y TRATO DIGNO PAG 169 Y 168 PTS</text>
  </threadedComment>
  <threadedComment ref="A51" dT="2021-12-02T20:11:16.67" personId="{911E15BF-9149-1442-98C4-D63FAAB88BD6}" id="{EFFB7F1E-943E-4456-BE3C-61D217FBC083}">
    <text>EJE ESTRUCTURANTE  No. 1 TRANSFORMADO PG 132 PTS</text>
  </threadedComment>
  <threadedComment ref="A52" dT="2021-12-02T20:11:16.67" personId="{911E15BF-9149-1442-98C4-D63FAAB88BD6}" id="{74A81FD0-149D-42C5-9A30-41FF18562E66}">
    <text>EJE ESTRUCTURANTE  No. 1 TRANSFORMADO PG 132 PTS</text>
  </threadedComment>
  <threadedComment ref="A53" dT="2021-12-02T20:11:16.67" personId="{911E15BF-9149-1442-98C4-D63FAAB88BD6}" id="{FF724DE3-AB70-8A42-AEB7-11198DBBEADD}">
    <text>EJE ESTRUCTURANTE  No. 1 TRANSFORMADO PG 132 PTS</text>
  </threadedComment>
  <threadedComment ref="H53" dT="2021-12-15T21:23:16.28" personId="{911E15BF-9149-1442-98C4-D63FAAB88BD6}" id="{CFD124C1-BB33-3C4D-A7BB-055475BC4201}">
    <text>OBJETIVO PROGRAMA PROTECCION Y TRATO DIGNO PAG 169 Y 168 PTS</text>
  </threadedComment>
  <threadedComment ref="A54" dT="2021-12-02T20:11:16.67" personId="{911E15BF-9149-1442-98C4-D63FAAB88BD6}" id="{2121C915-2983-AD40-A946-C101CC06ABDF}">
    <text>EJE ESTRUCTURANTE  No. 1 TRANSFORMADO PG 132 PTS</text>
  </threadedComment>
  <threadedComment ref="H54" dT="2021-12-15T21:23:16.28" personId="{911E15BF-9149-1442-98C4-D63FAAB88BD6}" id="{CFD124C1-BB33-3C4E-A7BB-055475BC4201}">
    <text>OBJETIVO PROGRAMA PROTECCION Y TRATO DIGNO PAG 169 Y 168 PTS</text>
  </threadedComment>
  <threadedComment ref="D55" dT="2021-12-03T14:15:36.13" personId="{911E15BF-9149-1442-98C4-D63FAAB88BD6}" id="{FF9D00FC-F0AA-EF49-B760-E996182DBC92}">
    <text>OBJETIVO SANITARIO PAG 138 PTS</text>
  </threadedComment>
  <threadedComment ref="H55" dT="2021-12-03T12:45:06.72" personId="{911E15BF-9149-1442-98C4-D63FAAB88BD6}" id="{26D23E59-2103-644F-9383-72D523214CA0}">
    <text>OBJETIVO PROGRAMA PAG 200 PTS</text>
  </threadedComment>
  <threadedComment ref="A56" dT="2021-12-02T20:11:16.67" personId="{911E15BF-9149-1442-98C4-D63FAAB88BD6}" id="{B04BE4FA-198F-4CD8-902B-7B25958D9A22}">
    <text>EJE ESTRUCTURANTE  No. 1 TRANSFORMADO PG 132 PTS</text>
  </threadedComment>
  <threadedComment ref="A57" dT="2021-12-02T20:11:16.67" personId="{911E15BF-9149-1442-98C4-D63FAAB88BD6}" id="{EFB98E17-F574-7747-BFD0-2080E5985C22}">
    <text>EJE ESTRUCTURANTE  No. 1 TRANSFORMADO PG 132 PTS</text>
  </threadedComment>
  <threadedComment ref="H57" dT="2021-12-03T12:45:06.72" personId="{911E15BF-9149-1442-98C4-D63FAAB88BD6}" id="{E696D355-905D-D440-9B6B-1C746D90DBFC}">
    <text>OBJETIVO PROGRAMA PAG 200 PTS</text>
  </threadedComment>
  <threadedComment ref="A58" dT="2021-12-02T20:11:16.67" personId="{911E15BF-9149-1442-98C4-D63FAAB88BD6}" id="{B6A5DB73-D3A8-4D4D-8EB1-454BCA48BABA}">
    <text>EJE ESTRUCTURANTE  No. 1 TRANSFORMADO PG 132 PTS</text>
  </threadedComment>
  <threadedComment ref="A59" dT="2021-12-02T20:11:16.67" personId="{911E15BF-9149-1442-98C4-D63FAAB88BD6}" id="{6F9E4481-863E-455E-8FF7-D4BBE7128B22}">
    <text>EJE ESTRUCTURANTE  No. 1 TRANSFORMADO PG 132 PTS</text>
  </threadedComment>
  <threadedComment ref="A60" dT="2021-12-02T20:11:16.67" personId="{911E15BF-9149-1442-98C4-D63FAAB88BD6}" id="{4DAEF261-81F5-9747-8AF3-B11196D4B022}">
    <text>EJE ESTRUCTURANTE  No. 1 TRANSFORMADO PG 132 PTS</text>
  </threadedComment>
  <threadedComment ref="H60" dT="2021-12-03T12:45:06.72" personId="{911E15BF-9149-1442-98C4-D63FAAB88BD6}" id="{CF5CB252-6C29-1040-8D0D-BAA869A5E32B}">
    <text>OBJETIVO PROGRAMA PAG 200 PTS</text>
  </threadedComment>
  <threadedComment ref="A61" dT="2021-12-02T20:11:16.67" personId="{911E15BF-9149-1442-98C4-D63FAAB88BD6}" id="{D04ACD15-5379-A647-B36A-D6058382EFD5}">
    <text>EJE ESTRUCTURANTE  No. 1 TRANSFORMADO PG 132 PTS</text>
  </threadedComment>
  <threadedComment ref="H61" dT="2021-12-03T12:45:06.72" personId="{911E15BF-9149-1442-98C4-D63FAAB88BD6}" id="{47F99789-1AA0-A24F-8DAF-C42E232E10AC}">
    <text>OBJETIVO PROGRAMA PAG 200 PTS</text>
  </threadedComment>
  <threadedComment ref="A62" dT="2021-12-02T20:11:16.67" personId="{911E15BF-9149-1442-98C4-D63FAAB88BD6}" id="{BB78AF4B-2A03-CC4C-A208-FB92752C7325}">
    <text>EJE ESTRUCTURANTE  No. 1 TRANSFORMADO PG 132 PTS</text>
  </threadedComment>
  <threadedComment ref="H62" dT="2021-12-03T12:45:06.72" personId="{911E15BF-9149-1442-98C4-D63FAAB88BD6}" id="{D241441B-682D-854E-A794-C52B15510214}">
    <text>OBJETIVO PROGRAMA PAG 200 PTS</text>
  </threadedComment>
  <threadedComment ref="A63" dT="2021-12-02T20:13:27.49" personId="{911E15BF-9149-1442-98C4-D63FAAB88BD6}" id="{AE623C9D-F0AC-024D-A438-1735EF388FE0}">
    <text>EJE ESTRUCTURANTE NO 1 TRANSFORMADO PAG 132 PTS</text>
  </threadedComment>
  <threadedComment ref="D63" dT="2021-12-02T21:00:06.51" personId="{911E15BF-9149-1442-98C4-D63FAAB88BD6}" id="{BFEE23D7-7E29-7440-9D52-8DB5EA2765E1}">
    <text>OBJETIVO SANITARIO PAG 144 PTS</text>
  </threadedComment>
  <threadedComment ref="H63" dT="2021-12-02T20:05:15.38" personId="{911E15BF-9149-1442-98C4-D63FAAB88BD6}" id="{7ABE96F1-DBE8-4948-AE46-64CA0E724785}">
    <text>OBJETIVO DEL PROGRAMA PAG 200 PTS</text>
  </threadedComment>
  <threadedComment ref="A64" dT="2021-12-02T20:13:27.49" personId="{911E15BF-9149-1442-98C4-D63FAAB88BD6}" id="{D195D964-DAB9-754A-B381-570AAE7D4104}">
    <text>EJE ESTRUCTURANTE NO 1 TRANSFORMADO PAG 132 PTS</text>
  </threadedComment>
  <threadedComment ref="A65" dT="2021-12-02T20:13:27.49" personId="{911E15BF-9149-1442-98C4-D63FAAB88BD6}" id="{17C27E3D-7A9D-4746-A691-59A85D1281D2}">
    <text>EJE ESTRUCTURANTE NO 1 TRANSFORMADO PAG 132 PTS</text>
  </threadedComment>
  <threadedComment ref="A66" dT="2021-12-02T20:13:27.49" personId="{911E15BF-9149-1442-98C4-D63FAAB88BD6}" id="{8EECB0F6-957C-9444-BC5C-110C3EEFD896}">
    <text>EJE ESTRUCTURANTE NO 1 TRANSFORMADO PAG 132 PTS</text>
  </threadedComment>
  <threadedComment ref="A67" dT="2021-12-02T20:13:27.49" personId="{911E15BF-9149-1442-98C4-D63FAAB88BD6}" id="{23453B5F-0664-BD46-8717-3F7BB9A42ECA}">
    <text>EJE ESTRUCTURANTE NO 1 TRANSFORMADO PAG 132 PTS</text>
  </threadedComment>
  <threadedComment ref="A68" dT="2021-12-13T16:37:54.94" personId="{911E15BF-9149-1442-98C4-D63FAAB88BD6}" id="{56E8C4DF-8D0D-4CC3-9F2A-4660A8F243EA}">
    <text>EJE ESTRUCTURANTE No 2 PAG 133 PTS</text>
  </threadedComment>
  <threadedComment ref="D68" dT="2021-12-03T14:16:53.72" personId="{911E15BF-9149-1442-98C4-D63FAAB88BD6}" id="{F9CA23D1-4FC7-44E5-AB53-C36346F156A2}">
    <text>OBJETIVO SANITARIO PAG 133 PTS</text>
  </threadedComment>
  <threadedComment ref="A69" dT="2021-12-13T16:37:54.94" personId="{911E15BF-9149-1442-98C4-D63FAAB88BD6}" id="{2F529373-DC0C-436C-A01D-6CB29A83727F}">
    <text>EJE ESTRUCTURANTE No 2 PAG 133 PTS</text>
  </threadedComment>
  <threadedComment ref="D69" dT="2021-12-03T14:16:53.72" personId="{911E15BF-9149-1442-98C4-D63FAAB88BD6}" id="{FE3BB315-9ED3-4E38-A616-46335D02AC6E}">
    <text>OBJETIVO SANITARIO PAG 133 PTS</text>
  </threadedComment>
  <threadedComment ref="A70" dT="2021-12-13T16:37:54.94" personId="{911E15BF-9149-1442-98C4-D63FAAB88BD6}" id="{6CF111AC-B5C8-415F-B9E1-7AB4FBB0C07C}">
    <text>EJE ESTRUCTURANTE No 2 PAG 133 PTS</text>
  </threadedComment>
  <threadedComment ref="D70" dT="2021-12-03T14:16:53.72" personId="{911E15BF-9149-1442-98C4-D63FAAB88BD6}" id="{35EBE6A5-7D3D-4959-803A-DD53DFB2D9C7}">
    <text>OBJETIVO SANITARIO PAG 133 PTS</text>
  </threadedComment>
  <threadedComment ref="A71" dT="2021-12-13T16:37:54.94" personId="{911E15BF-9149-1442-98C4-D63FAAB88BD6}" id="{FCAA5606-5045-4A78-9CBD-2F4ACD36BD1D}">
    <text>EJE ESTRUCTURANTE No 2 PAG 133 PTS</text>
  </threadedComment>
  <threadedComment ref="D71" dT="2021-12-03T14:16:53.72" personId="{911E15BF-9149-1442-98C4-D63FAAB88BD6}" id="{BE20E202-3182-438F-822F-4DBD4EA49BAE}">
    <text>OBJETIVO SANITARIO PAG 133 PTS</text>
  </threadedComment>
  <threadedComment ref="A72" dT="2021-12-13T16:37:54.94" personId="{911E15BF-9149-1442-98C4-D63FAAB88BD6}" id="{8D100116-5D00-4A7F-AD15-02013FFBD672}">
    <text>EJE ESTRUCTURANTE No 2 PAG 133 PTS</text>
  </threadedComment>
  <threadedComment ref="D72" dT="2021-12-03T14:16:53.72" personId="{911E15BF-9149-1442-98C4-D63FAAB88BD6}" id="{8FA2580F-BDC8-4D7E-B846-2AED1174AC2C}">
    <text>OBJETIVO SANITARIO PAG 133 PTS</text>
  </threadedComment>
  <threadedComment ref="A73" dT="2021-12-13T16:37:54.94" personId="{911E15BF-9149-1442-98C4-D63FAAB88BD6}" id="{0C5723C7-2309-43E0-AFB4-94A27A34423F}">
    <text>EJE ESTRUCTURANTE No 2 PAG 133 PTS</text>
  </threadedComment>
  <threadedComment ref="D73" dT="2021-12-03T14:16:53.72" personId="{911E15BF-9149-1442-98C4-D63FAAB88BD6}" id="{8EF62C93-0100-4EAD-B5C4-B198B03399E4}">
    <text>OBJETIVO SANITARIO PAG 133 PTS</text>
  </threadedComment>
  <threadedComment ref="A74" dT="2021-12-13T16:37:54.94" personId="{911E15BF-9149-1442-98C4-D63FAAB88BD6}" id="{9C160DD3-A733-4E61-83E3-830655358E4B}">
    <text>EJE ESTRUCTURANTE No 2 PAG 133 PTS</text>
  </threadedComment>
  <threadedComment ref="D74" dT="2021-12-03T14:16:53.72" personId="{911E15BF-9149-1442-98C4-D63FAAB88BD6}" id="{8346EC99-7A9B-411E-A671-7C9850806D77}">
    <text>OBJETIVO SANITARIO PAG 133 PTS</text>
  </threadedComment>
  <threadedComment ref="L74" dT="2022-03-18T21:08:03.43" personId="{7D44AE58-D3D0-4299-8A4E-9B652F14ECC5}" id="{606BC3E9-9875-44FA-A899-58D0EF3D885D}">
    <text>concurrencia</text>
  </threadedComment>
  <threadedComment ref="A75" dT="2021-12-13T16:37:54.94" personId="{911E15BF-9149-1442-98C4-D63FAAB88BD6}" id="{B08C64D1-7548-4E8D-A6FB-7C504028E9FB}">
    <text>EJE ESTRUCTURANTE No 2 PAG 133 PTS</text>
  </threadedComment>
  <threadedComment ref="D75" dT="2021-12-03T14:16:53.72" personId="{911E15BF-9149-1442-98C4-D63FAAB88BD6}" id="{153ADF6D-631A-4778-B94B-797D90C4D0B7}">
    <text>OBJETIVO SANITARIO PAG 133 PTS</text>
  </threadedComment>
  <threadedComment ref="L75" dT="2022-03-22T15:40:08.71" personId="{7D44AE58-D3D0-4299-8A4E-9B652F14ECC5}" id="{250F900B-CF29-4419-8E00-737F56AC00FF}">
    <text>LABORAL</text>
  </threadedComment>
  <threadedComment ref="A76" dT="2021-12-13T16:37:54.94" personId="{911E15BF-9149-1442-98C4-D63FAAB88BD6}" id="{16418AAC-1AF1-A247-BE85-FB29D2597918}">
    <text>EJE ESTRUCTURANTE No 2 PAG 133 PTS</text>
  </threadedComment>
  <threadedComment ref="D76" dT="2021-12-03T14:16:53.72" personId="{911E15BF-9149-1442-98C4-D63FAAB88BD6}" id="{FCE60817-03C6-EB43-BD9E-0C8201006C78}">
    <text>OBJETIVO SANITARIO PAG 133 PTS</text>
  </threadedComment>
  <threadedComment ref="A77" dT="2021-12-13T16:37:54.94" personId="{911E15BF-9149-1442-98C4-D63FAAB88BD6}" id="{224A63CA-EE74-9847-8E11-BB8526976AB8}">
    <text>EJE ESTRUCTURANTE No 2 PAG 133 PTS</text>
  </threadedComment>
  <threadedComment ref="A78" dT="2021-12-13T16:37:54.94" personId="{911E15BF-9149-1442-98C4-D63FAAB88BD6}" id="{52385E47-3E7D-430A-9F7C-41D4FF84E15F}">
    <text>EJE ESTRUCTURANTE No 2 PAG 133 PTS</text>
  </threadedComment>
  <threadedComment ref="A79" dT="2021-12-13T16:37:54.94" personId="{911E15BF-9149-1442-98C4-D63FAAB88BD6}" id="{E05A2822-A3B6-401C-8E93-C39C9E0D3B76}">
    <text>EJE ESTRUCTURANTE No 2 PAG 133 PTS</text>
  </threadedComment>
  <threadedComment ref="A80" dT="2021-12-13T16:37:54.94" personId="{911E15BF-9149-1442-98C4-D63FAAB88BD6}" id="{D7B0AD77-5C27-D245-9833-E716807C799E}">
    <text>EJE ESTRUCTURANTE No 2 PAG 133 PTS</text>
  </threadedComment>
  <threadedComment ref="D80" dT="2021-12-13T16:20:25.90" personId="{911E15BF-9149-1442-98C4-D63FAAB88BD6}" id="{5AB40B0D-33DD-904A-B737-3C3605681C36}">
    <text>OBJETIVO SANITARIO PAG 149 PTS</text>
  </threadedComment>
  <threadedComment ref="H80" dT="2021-12-13T16:20:47.94" personId="{911E15BF-9149-1442-98C4-D63FAAB88BD6}" id="{726643A9-37BD-CA49-86A7-F20B039A23EA}">
    <text>OBJETIVO PROGRAMA 2: PAG 183 PTS</text>
  </threadedComment>
  <threadedComment ref="A81" dT="2021-12-13T16:37:54.94" personId="{911E15BF-9149-1442-98C4-D63FAAB88BD6}" id="{F8615987-DAD6-1443-89C3-D973FAD8C438}">
    <text>EJE ESTRUCTURANTE No 2 PAG 133 PTS</text>
  </threadedComment>
  <threadedComment ref="H81" dT="2021-12-13T16:20:47.94" personId="{911E15BF-9149-1442-98C4-D63FAAB88BD6}" id="{9C56C8D3-6C19-BC43-A464-47835E360289}">
    <text>OBJETIVO PROGRAMA 2: PAG 183 PTS</text>
  </threadedComment>
  <threadedComment ref="A82" dT="2021-12-13T16:37:54.94" personId="{911E15BF-9149-1442-98C4-D63FAAB88BD6}" id="{34FBBEA4-215E-EA43-A856-A1078FF46FD9}">
    <text>EJE ESTRUCTURANTE No 2 PAG 133 PTS</text>
  </threadedComment>
  <threadedComment ref="H82" dT="2021-12-13T16:20:47.94" personId="{911E15BF-9149-1442-98C4-D63FAAB88BD6}" id="{E01A2F76-420E-B84D-A970-CAEDF109DE53}">
    <text>OBJETIVO PROGRAMA 2: PAG 183 PTS</text>
  </threadedComment>
  <threadedComment ref="A83" dT="2021-12-13T16:37:54.94" personId="{911E15BF-9149-1442-98C4-D63FAAB88BD6}" id="{8568B4B8-0ECD-F741-9901-C0AD9FB1859E}">
    <text>EJE ESTRUCTURANTE No 2 PAG 133 PTS</text>
  </threadedComment>
  <threadedComment ref="H83" dT="2021-12-13T16:20:47.94" personId="{911E15BF-9149-1442-98C4-D63FAAB88BD6}" id="{1A808344-12FE-DF4F-BB1A-54F4BC7317BE}">
    <text>OBJETIVO PROGRAMA 2: PAG 183 PTS</text>
  </threadedComment>
  <threadedComment ref="A84" dT="2021-12-13T16:37:54.94" personId="{911E15BF-9149-1442-98C4-D63FAAB88BD6}" id="{876E5C42-A78D-2B4A-AE16-813B104CAD61}">
    <text>EJE ESTRUCTURANTE No 2 PAG 133 PTS</text>
  </threadedComment>
  <threadedComment ref="H84" dT="2021-12-13T16:20:47.94" personId="{911E15BF-9149-1442-98C4-D63FAAB88BD6}" id="{DBC2F671-D6BB-6A4A-9436-3044BB422FFC}">
    <text>OBJETIVO PROGRAMA 2: PAG 183 PTS</text>
  </threadedComment>
  <threadedComment ref="A85" dT="2021-12-13T16:37:54.94" personId="{911E15BF-9149-1442-98C4-D63FAAB88BD6}" id="{0266E523-F1A0-7D42-93DF-859AF25AEF83}">
    <text>EJE ESTRUCTURANTE No 2 PAG 133 PTS</text>
  </threadedComment>
  <threadedComment ref="D85" dT="2021-12-14T20:00:22.25" personId="{911E15BF-9149-1442-98C4-D63FAAB88BD6}" id="{8793A556-7E47-E44C-99CA-69294A69A9D2}">
    <text>OBJETIVO SANITARIO PAG 150 PTS</text>
  </threadedComment>
  <threadedComment ref="H85" dT="2021-12-14T19:59:08.05" personId="{911E15BF-9149-1442-98C4-D63FAAB88BD6}" id="{91D65DBA-9480-B14D-A6A2-AF11A1123261}">
    <text xml:space="preserve">OBJETIVO DEL PROGRAMA PAG 183 PTS
</text>
  </threadedComment>
  <threadedComment ref="A86" dT="2021-12-13T16:37:54.94" personId="{911E15BF-9149-1442-98C4-D63FAAB88BD6}" id="{E5AEC90E-5444-0247-BF27-233DC723FB2C}">
    <text>EJE ESTRUCTURANTE No 2 PAG 133 PTS</text>
  </threadedComment>
  <threadedComment ref="D86" dT="2021-12-14T20:00:22.25" personId="{911E15BF-9149-1442-98C4-D63FAAB88BD6}" id="{6322E352-4654-574E-8516-10107C082382}">
    <text>OBJETIVO SANITARIO PAG 150 PTS</text>
  </threadedComment>
  <threadedComment ref="H86" dT="2021-12-14T19:59:08.05" personId="{911E15BF-9149-1442-98C4-D63FAAB88BD6}" id="{F94C3D60-491E-4A41-9CF6-AD6EE6759424}">
    <text xml:space="preserve">OBJETIVO DEL PROGRAMA PAG 183 PTS
</text>
  </threadedComment>
  <threadedComment ref="A87" dT="2021-12-13T16:37:54.94" personId="{911E15BF-9149-1442-98C4-D63FAAB88BD6}" id="{F713CF28-BB49-EC4C-A1A3-0F3B9105593C}">
    <text>EJE ESTRUCTURANTE No 2 PAG 133 PTS</text>
  </threadedComment>
  <threadedComment ref="D87" dT="2021-12-14T19:59:41.27" personId="{911E15BF-9149-1442-98C4-D63FAAB88BD6}" id="{496D0AB7-439B-574F-8F46-C7842EC46722}">
    <text>OBJETIVO SANITARIO PAG 149 PTS</text>
  </threadedComment>
  <threadedComment ref="H87" dT="2021-12-14T19:59:08.05" personId="{911E15BF-9149-1442-98C4-D63FAAB88BD6}" id="{21898BD0-E929-E841-A2BE-9C457B55DFCC}">
    <text xml:space="preserve">OBJETIVO DEL PROGRAMA PAG 183 PTS
</text>
  </threadedComment>
  <threadedComment ref="A88" dT="2021-12-13T16:37:54.94" personId="{911E15BF-9149-1442-98C4-D63FAAB88BD6}" id="{F3BD798B-1EB8-4BCD-960D-AA38EE348DE1}">
    <text>EJE ESTRUCTURANTE No 2 PAG 133 PTS</text>
  </threadedComment>
  <threadedComment ref="D88" dT="2021-12-14T19:59:41.27" personId="{911E15BF-9149-1442-98C4-D63FAAB88BD6}" id="{A07DA1FC-0EB3-4AFB-B96F-A7B6380FA200}">
    <text>OBJETIVO SANITARIO PAG 149 PTS</text>
  </threadedComment>
  <threadedComment ref="A89" dT="2021-12-13T16:37:54.94" personId="{911E15BF-9149-1442-98C4-D63FAAB88BD6}" id="{0A043598-32FB-C246-AC01-B2E5949E0B85}">
    <text>EJE ESTRUCTURANTE No 2 PAG 133 PTS</text>
  </threadedComment>
  <threadedComment ref="D89" dT="2021-12-14T20:00:22.25" personId="{911E15BF-9149-1442-98C4-D63FAAB88BD6}" id="{01D5CBB9-5E70-E040-8EE0-A388D8395C63}">
    <text>OBJETIVO SANITARIO PAG 150 PTS</text>
  </threadedComment>
  <threadedComment ref="H89" dT="2021-12-14T19:59:08.05" personId="{911E15BF-9149-1442-98C4-D63FAAB88BD6}" id="{F40B42CD-E026-9F49-A0E3-D6BC83246052}">
    <text xml:space="preserve">OBJETIVO DEL PROGRAMA PAG 183 PTS
</text>
  </threadedComment>
  <threadedComment ref="A90" dT="2021-12-13T17:19:00.26" personId="{911E15BF-9149-1442-98C4-D63FAAB88BD6}" id="{46B6637B-5C6E-544F-9820-A64BE8813242}">
    <text>EJE ESTRUCTURANTE No 4. PAG. 134 PTS</text>
  </threadedComment>
  <threadedComment ref="D90" dT="2021-12-13T19:05:16.53" personId="{911E15BF-9149-1442-98C4-D63FAAB88BD6}" id="{7454C4D1-9195-7546-A904-0B5175EBF6B3}">
    <text>OBJETIVO SANITARIO PAG 156 PTS</text>
  </threadedComment>
  <threadedComment ref="H90" dT="2021-12-13T19:08:12.24" personId="{911E15BF-9149-1442-98C4-D63FAAB88BD6}" id="{93BC0E54-B77C-1E45-98AD-4745829B6585}">
    <text>OBJETIVO PROGRAMA 2 NUESTRA VIDA. PAG 183 PTS</text>
  </threadedComment>
  <threadedComment ref="A91" dT="2021-12-13T17:19:00.26" personId="{911E15BF-9149-1442-98C4-D63FAAB88BD6}" id="{A77DE56F-9A1D-4981-B542-0510B83C03FC}">
    <text>EJE ESTRUCTURANTE No 4. PAG. 134 PTS</text>
  </threadedComment>
  <threadedComment ref="D91" dT="2021-12-13T19:05:16.53" personId="{911E15BF-9149-1442-98C4-D63FAAB88BD6}" id="{02A6F631-021D-45F5-95A8-448031ADFC14}">
    <text>OBJETIVO SANITARIO PAG 156 PTS</text>
  </threadedComment>
  <threadedComment ref="A92" dT="2021-12-13T17:19:00.26" personId="{911E15BF-9149-1442-98C4-D63FAAB88BD6}" id="{7C6A79F3-3ADB-444D-8423-B9D8E4163D14}">
    <text>EJE ESTRUCTURANTE No 4. PAG. 134 PTS</text>
  </threadedComment>
  <threadedComment ref="D92" dT="2021-12-13T19:05:16.53" personId="{911E15BF-9149-1442-98C4-D63FAAB88BD6}" id="{790EAFFD-FC0A-E048-B743-E2BE2982A704}">
    <text>OBJETIVO SANITARIO PAG 156 PTS</text>
  </threadedComment>
  <threadedComment ref="H92" dT="2021-12-13T19:08:12.24" personId="{911E15BF-9149-1442-98C4-D63FAAB88BD6}" id="{EF3854C5-4975-FC42-BCF8-38553395E58A}">
    <text>OBJETIVO PROGRAMA 2 NUESTRA VIDA. PAG 183 PTS</text>
  </threadedComment>
  <threadedComment ref="A93" dT="2021-12-13T17:19:00.26" personId="{911E15BF-9149-1442-98C4-D63FAAB88BD6}" id="{11ADC236-0FD7-0F45-ACE3-90657CEA8EC9}">
    <text>EJE ESTRUCTURANTE No 4. PAG. 134 PTS</text>
  </threadedComment>
  <threadedComment ref="D93" dT="2021-12-13T19:05:16.53" personId="{911E15BF-9149-1442-98C4-D63FAAB88BD6}" id="{92688277-53F3-AF4D-B106-3103220EB0EE}">
    <text>OBJETIVO SANITARIO PAG 156 PTS</text>
  </threadedComment>
  <threadedComment ref="H93" dT="2021-12-13T19:08:12.24" personId="{911E15BF-9149-1442-98C4-D63FAAB88BD6}" id="{D1D62651-08FB-024A-82E6-25953CDB6BCD}">
    <text>OBJETIVO PROGRAMA 2 NUESTRA VIDA. PAG 183 PTS</text>
  </threadedComment>
  <threadedComment ref="A94" dT="2021-12-13T17:19:00.26" personId="{911E15BF-9149-1442-98C4-D63FAAB88BD6}" id="{F53E41B1-FBC7-8B48-832D-9BBFD380DB75}">
    <text>EJE ESTRUCTURANTE No 4. PAG. 134 PTS</text>
  </threadedComment>
  <threadedComment ref="D94" dT="2021-12-13T19:05:16.53" personId="{911E15BF-9149-1442-98C4-D63FAAB88BD6}" id="{2FFBD93D-09A4-7340-B3DE-181500945C7D}">
    <text>OBJETIVO SANITARIO PAG 156 PTS</text>
  </threadedComment>
  <threadedComment ref="H94" dT="2021-12-13T19:08:12.24" personId="{911E15BF-9149-1442-98C4-D63FAAB88BD6}" id="{069773ED-9A40-7242-A42E-1DBDD205B9C6}">
    <text>OBJETIVO PROGRAMA 2 NUESTRA VIDA. PAG 183 PTS</text>
  </threadedComment>
  <threadedComment ref="A95" dT="2021-12-13T17:19:00.26" personId="{911E15BF-9149-1442-98C4-D63FAAB88BD6}" id="{8E382154-3B51-8841-8DA1-2BD901A7E408}">
    <text>EJE ESTRUCTURANTE No 4. PAG. 134 PTS</text>
  </threadedComment>
  <threadedComment ref="D95" dT="2021-12-13T19:05:16.53" personId="{911E15BF-9149-1442-98C4-D63FAAB88BD6}" id="{45C7FBDA-1081-454F-A05E-9F75E0F04DE2}">
    <text>OBJETIVO SANITARIO PAG 156 PTS</text>
  </threadedComment>
  <threadedComment ref="H95" dT="2021-12-13T19:08:12.24" personId="{911E15BF-9149-1442-98C4-D63FAAB88BD6}" id="{8E69A7D9-F4C9-704A-97B1-8339A28D4940}">
    <text>OBJETIVO PROGRAMA 2 NUESTRA VIDA. PAG 183 PTS</text>
  </threadedComment>
  <threadedComment ref="A96" dT="2021-12-13T17:19:00.26" personId="{911E15BF-9149-1442-98C4-D63FAAB88BD6}" id="{317712E8-2D53-47E1-B110-7079FD9877D6}">
    <text>EJE ESTRUCTURANTE No 4. PAG. 134 PTS</text>
  </threadedComment>
  <threadedComment ref="D96" dT="2021-12-13T19:05:16.53" personId="{911E15BF-9149-1442-98C4-D63FAAB88BD6}" id="{ACDF7D96-4CB4-428A-B6D2-B90E619AD0EE}">
    <text>OBJETIVO SANITARIO PAG 156 PTS</text>
  </threadedComment>
  <threadedComment ref="A97" dT="2021-12-13T17:19:00.26" personId="{911E15BF-9149-1442-98C4-D63FAAB88BD6}" id="{70A83EA5-3514-784F-9631-B1048678145C}">
    <text>EJE ESTRUCTURANTE No 4. PAG. 134 PTS</text>
  </threadedComment>
  <threadedComment ref="D97" dT="2021-12-13T19:05:16.53" personId="{911E15BF-9149-1442-98C4-D63FAAB88BD6}" id="{48911B79-D6A1-F147-AC44-4A9791D3591A}">
    <text>OBJETIVO SANITARIO PAG 156 PTS</text>
  </threadedComment>
  <threadedComment ref="H97" dT="2021-12-13T19:08:12.24" personId="{911E15BF-9149-1442-98C4-D63FAAB88BD6}" id="{79E0354A-3302-E447-9723-7518FD116953}">
    <text>OBJETIVO PROGRAMA 2 NUESTRA VIDA. PAG 183 PTS</text>
  </threadedComment>
  <threadedComment ref="A98" dT="2021-12-03T15:49:18.07" personId="{911E15BF-9149-1442-98C4-D63FAAB88BD6}" id="{C0CA18A1-969A-4B9B-9E8A-73798300B53D}">
    <text>EJE ESTRUCTURANTE No 3 transformado. pag 133</text>
  </threadedComment>
  <threadedComment ref="D98" dT="2021-12-13T15:33:47.53" personId="{911E15BF-9149-1442-98C4-D63FAAB88BD6}" id="{792A7BBC-68C4-451D-A33F-12CF42F4112F}">
    <text>OBJETIVO SANITARIO PAG 142 PTS</text>
  </threadedComment>
  <threadedComment ref="A99" dT="2021-12-03T15:49:18.07" personId="{911E15BF-9149-1442-98C4-D63FAAB88BD6}" id="{1790F8FC-B538-4B64-88EF-D0DD54563CF7}">
    <text>EJE ESTRUCTURANTE No 3 transformado. pag 133</text>
  </threadedComment>
  <threadedComment ref="D99" dT="2021-12-13T15:33:47.53" personId="{911E15BF-9149-1442-98C4-D63FAAB88BD6}" id="{0A03E128-A8C8-4919-8AA9-D59BB0DA442A}">
    <text>OBJETIVO SANITARIO PAG 142 PTS</text>
  </threadedComment>
  <threadedComment ref="A100" dT="2021-12-03T15:49:18.07" personId="{911E15BF-9149-1442-98C4-D63FAAB88BD6}" id="{D824592E-3904-4E19-A634-9B5079596ED5}">
    <text>EJE ESTRUCTURANTE No 3 transformado. pag 133</text>
  </threadedComment>
  <threadedComment ref="D100" dT="2021-12-13T15:33:47.53" personId="{911E15BF-9149-1442-98C4-D63FAAB88BD6}" id="{158E5CD8-F792-492C-A5B8-C7FD953CD173}">
    <text>OBJETIVO SANITARIO PAG 142 PTS</text>
  </threadedComment>
  <threadedComment ref="A101" dT="2021-12-03T15:49:18.07" personId="{911E15BF-9149-1442-98C4-D63FAAB88BD6}" id="{176D2655-FAEA-154B-B395-6DF8F386E77B}">
    <text>EJE ESTRUCTURANTE No 3 transformado. pag 133</text>
  </threadedComment>
  <threadedComment ref="D101" dT="2021-12-13T15:33:47.53" personId="{911E15BF-9149-1442-98C4-D63FAAB88BD6}" id="{AE350994-0E7B-4C4E-87BB-062B12F61A96}">
    <text>OBJETIVO SANITARIO PAG 142 PTS</text>
  </threadedComment>
  <threadedComment ref="H101" dT="2021-12-13T15:38:11.03" personId="{911E15BF-9149-1442-98C4-D63FAAB88BD6}" id="{211F73BB-7B4A-DF43-9135-F62FB280874C}">
    <text>OBJETIVO PROGRAMA 7 SALUD PARA EL ALMA PAG 198 PTS</text>
  </threadedComment>
  <threadedComment ref="A102" dT="2021-12-03T15:49:18.07" personId="{911E15BF-9149-1442-98C4-D63FAAB88BD6}" id="{1DFC2104-3EAF-46AD-8EC1-D7507AC5C9E9}">
    <text>EJE ESTRUCTURANTE No 3 transformado. pag 133</text>
  </threadedComment>
  <threadedComment ref="D102" dT="2021-12-13T15:33:47.53" personId="{911E15BF-9149-1442-98C4-D63FAAB88BD6}" id="{AAFAC051-A64B-4858-B4F6-179219F31BA4}">
    <text>OBJETIVO SANITARIO PAG 142 PTS</text>
  </threadedComment>
  <threadedComment ref="A103" dT="2021-12-03T15:49:18.07" personId="{911E15BF-9149-1442-98C4-D63FAAB88BD6}" id="{C66BE97A-DCB5-49EA-9904-25183023C263}">
    <text>EJE ESTRUCTURANTE No 3 transformado. pag 133</text>
  </threadedComment>
  <threadedComment ref="D103" dT="2021-12-13T15:33:47.53" personId="{911E15BF-9149-1442-98C4-D63FAAB88BD6}" id="{12BEB0C1-6A83-48E6-952C-D04655118426}">
    <text>OBJETIVO SANITARIO PAG 142 PTS</text>
  </threadedComment>
  <threadedComment ref="A104" dT="2021-12-03T15:49:18.07" personId="{911E15BF-9149-1442-98C4-D63FAAB88BD6}" id="{899DBFD9-FD9C-4DE3-9989-50473CBA4BDF}">
    <text>EJE ESTRUCTURANTE No 3 transformado. pag 133</text>
  </threadedComment>
  <threadedComment ref="D104" dT="2021-12-13T15:33:47.53" personId="{911E15BF-9149-1442-98C4-D63FAAB88BD6}" id="{E1F25E32-4768-4575-A679-8FEB24F5225D}">
    <text>OBJETIVO SANITARIO PAG 142 PTS</text>
  </threadedComment>
  <threadedComment ref="A105" dT="2021-12-03T15:49:18.07" personId="{911E15BF-9149-1442-98C4-D63FAAB88BD6}" id="{6D0A2C16-8E3D-4C72-B509-154C4B38F51F}">
    <text>EJE ESTRUCTURANTE No 3 transformado. pag 133</text>
  </threadedComment>
  <threadedComment ref="D105" dT="2021-12-13T15:33:47.53" personId="{911E15BF-9149-1442-98C4-D63FAAB88BD6}" id="{0EEA9443-4A25-40A5-8386-0B89CA43B193}">
    <text>OBJETIVO SANITARIO PAG 142 PTS</text>
  </threadedComment>
  <threadedComment ref="A106" dT="2021-12-03T15:49:18.07" personId="{911E15BF-9149-1442-98C4-D63FAAB88BD6}" id="{D3F6637E-9F0D-49E7-BC50-6D3A276456C5}">
    <text>EJE ESTRUCTURANTE No 3 transformado. pag 133</text>
  </threadedComment>
  <threadedComment ref="D106" dT="2021-12-13T15:33:47.53" personId="{911E15BF-9149-1442-98C4-D63FAAB88BD6}" id="{9215EA33-2E0E-44EA-A756-10314A80272D}">
    <text>OBJETIVO SANITARIO PAG 142 PTS</text>
  </threadedComment>
  <threadedComment ref="H107" dT="2021-12-13T15:38:11.03" personId="{911E15BF-9149-1442-98C4-D63FAAB88BD6}" id="{C387170F-6B7D-7F47-83FB-4BF54F2D4D37}">
    <text>OBJETIVO PROGRAMA 7 SALUD PARA EL ALMA PAG 198 PTS</text>
  </threadedComment>
  <threadedComment ref="A108" dT="2021-12-13T17:19:00.26" personId="{911E15BF-9149-1442-98C4-D63FAAB88BD6}" id="{D9275143-A020-3F4D-A1AF-1A8E4375FB43}">
    <text>EJE ESTRUCTURANTE No 4. PAG. 134 PTS</text>
  </threadedComment>
  <threadedComment ref="D108" dT="2021-12-15T18:51:56.01" personId="{911E15BF-9149-1442-98C4-D63FAAB88BD6}" id="{A33A6A11-E96F-DE47-A1E3-9BF5998B383F}">
    <text>OBJETIVO SANITARIO PAG 156 PTS</text>
  </threadedComment>
  <threadedComment ref="H108" dT="2021-12-13T19:08:12.24" personId="{911E15BF-9149-1442-98C4-D63FAAB88BD6}" id="{F4329EC8-3AE6-9740-A3ED-C310BA2C68AF}">
    <text>OBJETIVO PROGRAMA 2 NUESTRA VIDA. PAG 183 PTS</text>
  </threadedComment>
  <threadedComment ref="A109" dT="2021-12-13T17:19:00.26" personId="{911E15BF-9149-1442-98C4-D63FAAB88BD6}" id="{F62DFFBF-7E88-0548-AF89-303A9761FEC0}">
    <text>EJE ESTRUCTURANTE No 4. PAG. 134 PTS</text>
  </threadedComment>
  <threadedComment ref="D109" dT="2021-12-15T18:51:56.01" personId="{911E15BF-9149-1442-98C4-D63FAAB88BD6}" id="{B1F4E8EE-CB54-FB42-97C9-D7AB36A16714}">
    <text>OBJETIVO SANITARIO PAG 156 PTS</text>
  </threadedComment>
  <threadedComment ref="H109" dT="2021-12-13T19:08:12.24" personId="{911E15BF-9149-1442-98C4-D63FAAB88BD6}" id="{9EDB1E08-0961-5149-AFEB-746D3E9C1981}">
    <text>OBJETIVO PROGRAMA 2 NUESTRA VIDA. PAG 183 PTS</text>
  </threadedComment>
  <threadedComment ref="A110" dT="2021-12-13T17:19:00.26" personId="{911E15BF-9149-1442-98C4-D63FAAB88BD6}" id="{B1F0F8E4-E050-BD4C-A65E-035743F39777}">
    <text>EJE ESTRUCTURANTE No 4. PAG. 134 PTS</text>
  </threadedComment>
  <threadedComment ref="D110" dT="2021-12-15T18:51:56.01" personId="{911E15BF-9149-1442-98C4-D63FAAB88BD6}" id="{E6E4103B-A3C6-E341-A14B-47BB701C6628}">
    <text>OBJETIVO SANITARIO PAG 156 PTS</text>
  </threadedComment>
  <threadedComment ref="H110" dT="2021-12-13T19:08:12.24" personId="{911E15BF-9149-1442-98C4-D63FAAB88BD6}" id="{2D1D0068-5D6F-794D-BBB4-8648BA981428}">
    <text>OBJETIVO PROGRAMA 2 NUESTRA VIDA. PAG 183 PTS</text>
  </threadedComment>
  <threadedComment ref="A111" dT="2021-12-03T15:49:18.07" personId="{911E15BF-9149-1442-98C4-D63FAAB88BD6}" id="{F2F30A7C-BB8E-3847-AD27-DA31D23E72A6}">
    <text>EJE ESTRUCTURANTE No 3 transformado. pag 133</text>
  </threadedComment>
  <threadedComment ref="D111" dT="2021-12-13T15:41:26.79" personId="{911E15BF-9149-1442-98C4-D63FAAB88BD6}" id="{0FDDA19A-9FFF-BC44-8C49-54210CA43CE6}">
    <text>OBJETIVO SANITARIO PAG 140 PTS</text>
  </threadedComment>
  <threadedComment ref="H111" dT="2021-12-13T16:04:40.22" personId="{911E15BF-9149-1442-98C4-D63FAAB88BD6}" id="{A4F54C67-C793-E04E-A96F-1A504621AD76}">
    <text>OBJETIVO PROGRAMA 2. PAG 183 PTS</text>
  </threadedComment>
  <threadedComment ref="A112" dT="2021-12-03T15:49:18.07" personId="{911E15BF-9149-1442-98C4-D63FAAB88BD6}" id="{2EFC77BB-2249-7340-AB59-AC17B025DF64}">
    <text>EJE ESTRUCTURANTE No 3 transformado. pag 133</text>
  </threadedComment>
  <threadedComment ref="D112" dT="2021-12-13T15:41:26.79" personId="{911E15BF-9149-1442-98C4-D63FAAB88BD6}" id="{E8FDE8B9-F008-6A4E-B414-9C859BA3AB91}">
    <text>OBJETIVO SANITARIO PAG 140 PTS</text>
  </threadedComment>
  <threadedComment ref="H112" dT="2021-12-13T16:04:40.22" personId="{911E15BF-9149-1442-98C4-D63FAAB88BD6}" id="{455878C1-6984-0C43-A687-EEDC5EDD69B8}">
    <text>OBJETIVO PROGRAMA 2. PAG 183 PTS</text>
  </threadedComment>
  <threadedComment ref="A113" dT="2021-12-03T15:49:18.07" personId="{911E15BF-9149-1442-98C4-D63FAAB88BD6}" id="{F3F637E2-C77C-4A45-9845-8E6AAAEB39B3}">
    <text>EJE ESTRUCTURANTE No 3 transformado. pag 133</text>
  </threadedComment>
  <threadedComment ref="D113" dT="2021-12-13T15:42:19.42" personId="{911E15BF-9149-1442-98C4-D63FAAB88BD6}" id="{5A29C135-E6A8-B24C-9A2B-1DDAFB1F7C26}">
    <text>OBJETIVO SANITARIO PAG 140 PTS</text>
  </threadedComment>
  <threadedComment ref="H113" dT="2021-12-13T16:04:40.22" personId="{911E15BF-9149-1442-98C4-D63FAAB88BD6}" id="{76880AA2-A74D-ED44-B7DB-520852D538DC}">
    <text>OBJETIVO PROGRAMA 2. PAG 183 PTS</text>
  </threadedComment>
  <threadedComment ref="A114" dT="2021-12-03T15:49:18.07" personId="{911E15BF-9149-1442-98C4-D63FAAB88BD6}" id="{2319FEF2-F168-EA4F-80F3-37D9019A163D}">
    <text>EJE ESTRUCTURANTE No 3 transformado. pag 133</text>
  </threadedComment>
  <threadedComment ref="D114" dT="2021-12-13T15:42:19.42" personId="{911E15BF-9149-1442-98C4-D63FAAB88BD6}" id="{27AE50CC-A097-5941-934D-4DB8357E771F}">
    <text>OBJETIVO SANITARIO PAG 140 PTS</text>
  </threadedComment>
  <threadedComment ref="H114" dT="2021-12-13T16:04:40.22" personId="{911E15BF-9149-1442-98C4-D63FAAB88BD6}" id="{8463BFB1-CEDB-6D4F-B979-6194BD925F24}">
    <text>OBJETIVO PROGRAMA 2. PAG 183 PTS</text>
  </threadedComment>
  <threadedComment ref="A115" dT="2021-12-13T17:19:00.26" personId="{911E15BF-9149-1442-98C4-D63FAAB88BD6}" id="{78A6A028-C685-7449-8799-52DAD287C172}">
    <text>EJE ESTRUCTURANTE No 4. PAG. 134 PTS</text>
  </threadedComment>
  <threadedComment ref="D115" dT="2021-12-14T19:25:25.98" personId="{911E15BF-9149-1442-98C4-D63FAAB88BD6}" id="{BB46B88C-A15E-264D-9A61-549AD714FCC2}">
    <text>OBJETIVO SANITARIO PAG  144 PTS</text>
  </threadedComment>
  <threadedComment ref="H115" dT="2021-12-14T19:34:01.09" personId="{911E15BF-9149-1442-98C4-D63FAAB88BD6}" id="{EF86263F-3C22-EC40-838B-85E5BF229D07}">
    <text xml:space="preserve">OBJETIVO PROGRAMA PG 183 PTS
</text>
  </threadedComment>
  <threadedComment ref="A116" dT="2021-12-13T17:19:00.26" personId="{911E15BF-9149-1442-98C4-D63FAAB88BD6}" id="{5770CC89-D360-E249-97E6-23481886B27A}">
    <text>EJE ESTRUCTURANTE No 4. PAG. 134 PTS</text>
  </threadedComment>
  <threadedComment ref="D116" dT="2021-12-14T19:25:25.98" personId="{911E15BF-9149-1442-98C4-D63FAAB88BD6}" id="{0292DB28-0862-DA42-9EDE-E7D12DE17E68}">
    <text>OBJETIVO SANITARIO PAG  144 PTS</text>
  </threadedComment>
  <threadedComment ref="H116" dT="2021-12-14T19:34:01.09" personId="{911E15BF-9149-1442-98C4-D63FAAB88BD6}" id="{A4EE0DEC-6901-D34A-85C6-FA5511E19B56}">
    <text xml:space="preserve">OBJETIVO PROGRAMA PG 183 PTS
</text>
  </threadedComment>
  <threadedComment ref="A117" dT="2021-12-13T17:19:00.26" personId="{911E15BF-9149-1442-98C4-D63FAAB88BD6}" id="{7A54F70C-59E1-4645-BCA9-A5BC56DF975A}">
    <text>EJE ESTRUCTURANTE No 4. PAG. 134 PTS</text>
  </threadedComment>
  <threadedComment ref="D117" dT="2021-12-14T19:25:25.98" personId="{911E15BF-9149-1442-98C4-D63FAAB88BD6}" id="{14CC0D58-FB1E-DA4A-B777-67013E86089F}">
    <text>OBJETIVO SANITARIO PAG  144 PTS</text>
  </threadedComment>
  <threadedComment ref="H117" dT="2021-12-14T19:34:01.09" personId="{911E15BF-9149-1442-98C4-D63FAAB88BD6}" id="{24D389BB-2083-EA46-AC4A-7536841562F4}">
    <text xml:space="preserve">OBJETIVO PROGRAMA PG 183 PTS
</text>
  </threadedComment>
  <threadedComment ref="A118" dT="2021-12-13T17:19:00.26" personId="{911E15BF-9149-1442-98C4-D63FAAB88BD6}" id="{F532FFEE-EC1B-7C4F-8070-22A6CB026FB0}">
    <text>EJE ESTRUCTURANTE No 4. PAG. 134 PTS</text>
  </threadedComment>
  <threadedComment ref="D118" dT="2021-12-14T19:25:25.98" personId="{911E15BF-9149-1442-98C4-D63FAAB88BD6}" id="{F1CA6AB3-4F11-0B43-800A-0BE07B569DA2}">
    <text>OBJETIVO SANITARIO PAG  144 PTS</text>
  </threadedComment>
  <threadedComment ref="H118" dT="2021-12-14T19:34:01.09" personId="{911E15BF-9149-1442-98C4-D63FAAB88BD6}" id="{C024238B-DA8C-C547-B942-879F32F523F9}">
    <text xml:space="preserve">OBJETIVO PROGRAMA PG 183 PTS
</text>
  </threadedComment>
  <threadedComment ref="A119" dT="2021-12-13T17:19:00.26" personId="{911E15BF-9149-1442-98C4-D63FAAB88BD6}" id="{CD913BC4-8952-C249-B719-2D0D6AE7E78D}">
    <text>EJE ESTRUCTURANTE No 4. PAG. 134 PTS</text>
  </threadedComment>
  <threadedComment ref="D119" dT="2021-12-14T19:25:25.98" personId="{911E15BF-9149-1442-98C4-D63FAAB88BD6}" id="{502588DF-FBAE-8F46-8387-8E211CE37DE0}">
    <text>OBJETIVO SANITARIO PAG  144 PTS</text>
  </threadedComment>
  <threadedComment ref="H119" dT="2021-12-14T19:34:01.09" personId="{911E15BF-9149-1442-98C4-D63FAAB88BD6}" id="{43ED3B81-0D9C-5F44-AE29-99B21CEFFF7D}">
    <text xml:space="preserve">OBJETIVO PROGRAMA PG 183 PTS
</text>
  </threadedComment>
  <threadedComment ref="A120" dT="2021-12-13T17:19:00.26" personId="{911E15BF-9149-1442-98C4-D63FAAB88BD6}" id="{C7D75695-628A-F94A-8EA1-615C0CF8AD97}">
    <text>EJE ESTRUCTURANTE No 4. PAG. 134 PTS</text>
  </threadedComment>
  <threadedComment ref="D120" dT="2021-12-14T19:25:25.98" personId="{911E15BF-9149-1442-98C4-D63FAAB88BD6}" id="{2E4115F5-D494-834A-B1C9-0593CA6B7DB5}">
    <text>OBJETIVO SANITARIO PAG  144 PTS</text>
  </threadedComment>
  <threadedComment ref="H120" dT="2021-12-14T19:34:01.09" personId="{911E15BF-9149-1442-98C4-D63FAAB88BD6}" id="{C5309A0B-55D6-464B-96BA-2CCF9E1A49AE}">
    <text xml:space="preserve">OBJETIVO PROGRAMA PG 183 PTS
</text>
  </threadedComment>
  <threadedComment ref="D121" dT="2021-11-30T18:54:11.70" personId="{911E15BF-9149-1442-98C4-D63FAAB88BD6}" id="{936AF904-EC38-B54A-BE24-2728323D811C}">
    <text>OBJETIVO SANITARIO PAG 140 PTS</text>
  </threadedComment>
  <threadedComment ref="H121" dT="2021-12-02T18:47:06.66" personId="{911E15BF-9149-1442-98C4-D63FAAB88BD6}" id="{72EAFF13-FED1-F14A-B9B4-39A9E0035C4E}">
    <text>OBJETIVO DEL PROGRAMA APS PAG 182 PTS</text>
  </threadedComment>
  <threadedComment ref="D122" dT="2021-11-30T18:54:29.67" personId="{911E15BF-9149-1442-98C4-D63FAAB88BD6}" id="{1156B4BF-9C72-9541-AFF7-779FA4984200}">
    <text xml:space="preserve">OBJETIVO SANITARIO PAG 140 PTS </text>
  </threadedComment>
  <threadedComment ref="H122" dT="2021-12-02T18:47:06.66" personId="{911E15BF-9149-1442-98C4-D63FAAB88BD6}" id="{2F2B0E1E-D884-9F41-A2A0-86809C24A3FB}">
    <text>OBJETIVO DEL PROGRAMA APS PAG 182 PTS</text>
  </threadedComment>
  <threadedComment ref="H123" dT="2021-12-02T18:47:06.66" personId="{911E15BF-9149-1442-98C4-D63FAAB88BD6}" id="{FC2F263C-D497-3E4E-AC1C-B061C3A4E770}">
    <text>OBJETIVO DEL PROGRAMA APS PAG 182 PTS</text>
  </threadedComment>
  <threadedComment ref="A124" dT="2021-12-13T17:19:00.26" personId="{911E15BF-9149-1442-98C4-D63FAAB88BD6}" id="{60A3A3AF-D32B-5F41-9EE2-8573A999F376}">
    <text>EJE ESTRUCTURANTE No 4. PAG. 134 PTS</text>
  </threadedComment>
  <threadedComment ref="D124" dT="2021-12-13T17:19:53.61" personId="{911E15BF-9149-1442-98C4-D63FAAB88BD6}" id="{BF7EC49E-7FE7-B04A-8E10-0D746A568138}">
    <text>OBJETIVO SANITARIO PAG 156 PTS</text>
  </threadedComment>
  <threadedComment ref="H124" dT="2021-12-13T18:25:30.68" personId="{911E15BF-9149-1442-98C4-D63FAAB88BD6}" id="{C9B5F635-04E4-4B4B-99B0-99C51B301E87}">
    <text>OBJETIVO PROGRAMA 3 PAG 189 PTS</text>
  </threadedComment>
  <threadedComment ref="A125" dT="2021-12-13T17:19:00.26" personId="{911E15BF-9149-1442-98C4-D63FAAB88BD6}" id="{207554D5-23DD-284C-990E-C581C6BC83C3}">
    <text>EJE ESTRUCTURANTE No 4. PAG. 134 PTS</text>
  </threadedComment>
  <threadedComment ref="D125" dT="2021-12-13T17:19:53.61" personId="{911E15BF-9149-1442-98C4-D63FAAB88BD6}" id="{D2E20043-712D-694A-A8D0-5AA9A5810174}">
    <text>OBJETIVO SANITARIO PAG 156 PTS</text>
  </threadedComment>
  <threadedComment ref="H125" dT="2021-12-13T18:25:30.68" personId="{911E15BF-9149-1442-98C4-D63FAAB88BD6}" id="{500B47F4-1F71-AF4E-81B0-F8E9B5ADC1DC}">
    <text>OBJETIVO PROGRAMA 3 PAG 189 PTS</text>
  </threadedComment>
  <threadedComment ref="A126" dT="2021-12-13T17:19:00.26" personId="{911E15BF-9149-1442-98C4-D63FAAB88BD6}" id="{382ABAF5-0EFC-4373-AF3A-96E307F3869F}">
    <text>EJE ESTRUCTURANTE No 4. PAG. 134 PTS</text>
  </threadedComment>
  <threadedComment ref="D126" dT="2021-12-13T17:19:53.61" personId="{911E15BF-9149-1442-98C4-D63FAAB88BD6}" id="{41F1D767-C981-48E9-8CD5-DBD6E39068F3}">
    <text>OBJETIVO SANITARIO PAG 156 PTS</text>
  </threadedComment>
  <threadedComment ref="H126" dT="2021-12-13T18:25:30.68" personId="{911E15BF-9149-1442-98C4-D63FAAB88BD6}" id="{10FFA7CE-505D-0045-B3B4-47F81B5AD25E}">
    <text>OBJETIVO PROGRAMA 3 PAG 189 PTS</text>
  </threadedComment>
  <threadedComment ref="A127" dT="2021-12-13T17:19:00.26" personId="{911E15BF-9149-1442-98C4-D63FAAB88BD6}" id="{93DE4EF2-CEE4-4415-AEDB-D7612CC2496A}">
    <text>EJE ESTRUCTURANTE No 4. PAG. 134 PTS</text>
  </threadedComment>
  <threadedComment ref="D127" dT="2021-12-13T17:19:53.61" personId="{911E15BF-9149-1442-98C4-D63FAAB88BD6}" id="{0A0F20D2-CCC1-4172-99E2-456A7498A016}">
    <text>OBJETIVO SANITARIO PAG 156 PTS</text>
  </threadedComment>
  <threadedComment ref="H127" dT="2021-12-13T18:25:30.68" personId="{911E15BF-9149-1442-98C4-D63FAAB88BD6}" id="{10FFA7CE-505D-0046-B3B4-47F81B5AD25E}">
    <text>OBJETIVO PROGRAMA 3 PAG 189 PTS</text>
  </threadedComment>
  <threadedComment ref="A128" dT="2021-12-13T17:19:00.26" personId="{911E15BF-9149-1442-98C4-D63FAAB88BD6}" id="{6BF467C0-9315-4B49-9AF9-256F89C86AA6}">
    <text>EJE ESTRUCTURANTE No 4. PAG. 134 PTS</text>
  </threadedComment>
  <threadedComment ref="D128" dT="2021-12-13T17:19:53.61" personId="{911E15BF-9149-1442-98C4-D63FAAB88BD6}" id="{FC5B5296-84B1-874E-BE32-24B06EC1E633}">
    <text>OBJETIVO SANITARIO PAG 156 PTS</text>
  </threadedComment>
  <threadedComment ref="H128" dT="2021-12-13T18:25:30.68" personId="{911E15BF-9149-1442-98C4-D63FAAB88BD6}" id="{10FFA7CE-505D-0047-B3B4-47F81B5AD25E}">
    <text>OBJETIVO PROGRAMA 3 PAG 189 PTS</text>
  </threadedComment>
  <threadedComment ref="A129" dT="2021-12-02T20:13:27.49" personId="{911E15BF-9149-1442-98C4-D63FAAB88BD6}" id="{D19CD1C3-D30B-6045-8AEB-07B6DE4A5782}">
    <text>EJE ESTRUCTURANTE NO 1 TRANSFORMADO PAG 132 PTS</text>
  </threadedComment>
  <threadedComment ref="H129" dT="2021-12-13T18:25:30.68" personId="{911E15BF-9149-1442-98C4-D63FAAB88BD6}" id="{D274DD28-CE8C-FF46-A81E-AAA8FBD93BBA}">
    <text>OBJETIVO PROGRAMA 3 PAG 189 PTS</text>
  </threadedComment>
  <threadedComment ref="A130" dT="2021-12-02T20:13:27.49" personId="{911E15BF-9149-1442-98C4-D63FAAB88BD6}" id="{73EC730B-49EB-E940-84A0-42D883286D1E}">
    <text>EJE ESTRUCTURANTE NO 1 TRANSFORMADO PAG 132 PTS</text>
  </threadedComment>
  <threadedComment ref="H130" dT="2021-12-13T18:25:30.68" personId="{911E15BF-9149-1442-98C4-D63FAAB88BD6}" id="{9223D616-B326-C648-A41C-AB3957AF4063}">
    <text>OBJETIVO PROGRAMA 3 PAG 189 PTS</text>
  </threadedComment>
  <threadedComment ref="A131" dT="2021-12-02T20:13:27.49" personId="{911E15BF-9149-1442-98C4-D63FAAB88BD6}" id="{CECDDC12-E23D-D648-9DE9-682F22A9874D}">
    <text>EJE ESTRUCTURANTE NO 1 TRANSFORMADO PAG 132 PTS</text>
  </threadedComment>
  <threadedComment ref="H131" dT="2021-12-13T18:25:30.68" personId="{911E15BF-9149-1442-98C4-D63FAAB88BD6}" id="{8A896F5F-56FC-424E-968E-D069BEEF39F6}">
    <text>OBJETIVO PROGRAMA 3 PAG 189 PTS</text>
  </threadedComment>
  <threadedComment ref="A132" dT="2021-12-02T20:13:27.49" personId="{911E15BF-9149-1442-98C4-D63FAAB88BD6}" id="{7EB17308-A608-441A-BBDE-8F0BCDEC131E}">
    <text>EJE ESTRUCTURANTE NO 1 TRANSFORMADO PAG 132 PTS</text>
  </threadedComment>
  <threadedComment ref="A133" dT="2021-12-02T20:13:27.49" personId="{911E15BF-9149-1442-98C4-D63FAAB88BD6}" id="{D7C8D5E4-6FD7-480D-AD74-6319F6324F18}">
    <text>EJE ESTRUCTURANTE NO 1 TRANSFORMADO PAG 132 PTS</text>
  </threadedComment>
  <threadedComment ref="A134" dT="2021-12-02T20:13:27.49" personId="{911E15BF-9149-1442-98C4-D63FAAB88BD6}" id="{9277E908-E4C7-D242-827F-B18D1B80A20E}">
    <text>EJE ESTRUCTURANTE NO 1 TRANSFORMADO PAG 132 PTS</text>
  </threadedComment>
  <threadedComment ref="H134" dT="2021-12-13T18:25:30.68" personId="{911E15BF-9149-1442-98C4-D63FAAB88BD6}" id="{6D3D5CD7-D014-9E4A-8DD9-149C8AAA1D1E}">
    <text>OBJETIVO PROGRAMA 3 PAG 189 PTS</text>
  </threadedComment>
  <threadedComment ref="A135" dT="2021-12-02T20:13:27.49" personId="{911E15BF-9149-1442-98C4-D63FAAB88BD6}" id="{A3EAE106-47DB-1847-A8C2-4E8F72C88164}">
    <text>EJE ESTRUCTURANTE NO 1 TRANSFORMADO PAG 132 PTS</text>
  </threadedComment>
  <threadedComment ref="H135" dT="2021-12-13T18:25:30.68" personId="{911E15BF-9149-1442-98C4-D63FAAB88BD6}" id="{4AF3702A-9905-F342-9B3E-64154DEE1204}">
    <text>OBJETIVO PROGRAMA 3 PAG 189 PTS</text>
  </threadedComment>
  <threadedComment ref="A136" dT="2021-12-02T20:13:27.49" personId="{911E15BF-9149-1442-98C4-D63FAAB88BD6}" id="{533264AD-3FBF-8C49-A51A-0607DC8B02F2}">
    <text>EJE ESTRUCTURANTE NO 1 TRANSFORMADO PAG 132 PTS</text>
  </threadedComment>
  <threadedComment ref="H136" dT="2021-12-13T18:25:30.68" personId="{911E15BF-9149-1442-98C4-D63FAAB88BD6}" id="{28A8B6AE-E838-364A-9489-2DCFA069D791}">
    <text>OBJETIVO PROGRAMA 3 PAG 189 PTS</text>
  </threadedComment>
  <threadedComment ref="A137" dT="2021-12-02T20:13:27.49" personId="{911E15BF-9149-1442-98C4-D63FAAB88BD6}" id="{92A11D59-FEFE-5146-B02D-5055394B74B9}">
    <text>EJE ESTRUCTURANTE NO 1 TRANSFORMADO PAG 132 PTS</text>
  </threadedComment>
  <threadedComment ref="H137" dT="2021-12-13T18:25:30.68" personId="{911E15BF-9149-1442-98C4-D63FAAB88BD6}" id="{40B4E049-ECAE-5F46-9044-F28CC5D42AAF}">
    <text>OBJETIVO PROGRAMA 3 PAG 189 PTS</text>
  </threadedComment>
  <threadedComment ref="A138" dT="2021-12-02T20:13:27.49" personId="{911E15BF-9149-1442-98C4-D63FAAB88BD6}" id="{E8A1AAEE-1BE7-044D-8AF8-DA7B6E2AB802}">
    <text>EJE ESTRUCTURANTE NO 1 TRANSFORMADO PAG 132 PTS</text>
  </threadedComment>
  <threadedComment ref="H138" dT="2021-12-13T18:25:30.68" personId="{911E15BF-9149-1442-98C4-D63FAAB88BD6}" id="{973952B6-6F48-2940-9B85-CB1563EFFC4E}">
    <text>OBJETIVO PROGRAMA 3 PAG 189 PTS</text>
  </threadedComment>
  <threadedComment ref="A139" dT="2021-12-02T20:13:27.49" personId="{911E15BF-9149-1442-98C4-D63FAAB88BD6}" id="{0EBA195C-E86D-044C-993C-C411407FCE70}">
    <text>EJE ESTRUCTURANTE NO 1 TRANSFORMADO PAG 132 PTS</text>
  </threadedComment>
  <threadedComment ref="H139" dT="2021-12-13T18:25:30.68" personId="{911E15BF-9149-1442-98C4-D63FAAB88BD6}" id="{F4B172C3-7CB3-C347-8CB3-5DDE490F3487}">
    <text>OBJETIVO PROGRAMA 3 PAG 189 PTS</text>
  </threadedComment>
  <threadedComment ref="A140" dT="2021-12-02T20:13:27.49" personId="{911E15BF-9149-1442-98C4-D63FAAB88BD6}" id="{7BF1E9DA-2654-E749-8E1D-10BFA11B7014}">
    <text>EJE ESTRUCTURANTE NO 1 TRANSFORMADO PAG 132 PTS</text>
  </threadedComment>
  <threadedComment ref="H140" dT="2021-12-13T18:25:30.68" personId="{911E15BF-9149-1442-98C4-D63FAAB88BD6}" id="{E858B847-B73D-094B-A20A-D8152A395FB4}">
    <text>OBJETIVO PROGRAMA 3 PAG 189 PTS</text>
  </threadedComment>
  <threadedComment ref="A141" dT="2021-12-02T20:13:27.49" personId="{911E15BF-9149-1442-98C4-D63FAAB88BD6}" id="{91C8FE89-CEB6-4402-B10C-7DA40F4CEBF7}">
    <text>EJE ESTRUCTURANTE NO 1 TRANSFORMADO PAG 132 PTS</text>
  </threadedComment>
  <threadedComment ref="A142" dT="2021-12-13T17:19:00.26" personId="{911E15BF-9149-1442-98C4-D63FAAB88BD6}" id="{E4450204-8C47-9943-B367-93B9E0DE0F97}">
    <text>EJE ESTRUCTURANTE No 4. PAG. 134 PTS</text>
  </threadedComment>
  <threadedComment ref="D142" dT="2021-12-13T21:29:38.47" personId="{911E15BF-9149-1442-98C4-D63FAAB88BD6}" id="{CC5937C3-FB1E-4347-A38E-EE5484BA4FF4}">
    <text>OBJETIVO SANITARIO PAG 147 PTS</text>
  </threadedComment>
  <threadedComment ref="H142" dT="2021-12-13T21:34:44.53" personId="{911E15BF-9149-1442-98C4-D63FAAB88BD6}" id="{DDDB2392-47E7-394B-AD6F-261BD3E1E6D7}">
    <text>OBJETIVO DEL PROGRAMA 5. PAG 194</text>
  </threadedComment>
  <threadedComment ref="A143" dT="2021-12-13T17:19:00.26" personId="{911E15BF-9149-1442-98C4-D63FAAB88BD6}" id="{0B52C7E3-3490-6B4E-AD30-6BA6B52909CD}">
    <text>EJE ESTRUCTURANTE No 4. PAG. 134 PTS</text>
  </threadedComment>
  <threadedComment ref="D143" dT="2021-12-13T21:29:38.47" personId="{911E15BF-9149-1442-98C4-D63FAAB88BD6}" id="{EC296E30-3B8A-2E48-BABA-48E9EA0D4275}">
    <text>OBJETIVO SANITARIO PAG 147 PTS</text>
  </threadedComment>
  <threadedComment ref="H143" dT="2021-12-13T21:34:44.53" personId="{911E15BF-9149-1442-98C4-D63FAAB88BD6}" id="{2B7FDE99-FE51-1640-BD16-AA99B92A09B6}">
    <text>OBJETIVO DEL PROGRAMA 5. PAG 194</text>
  </threadedComment>
  <threadedComment ref="A144" dT="2021-12-02T20:13:27.49" personId="{911E15BF-9149-1442-98C4-D63FAAB88BD6}" id="{1FE5904B-58B7-4D62-9C0D-268DFC14DCA4}">
    <text>EJE ESTRUCTURANTE NO 1 TRANSFORMADO PAG 132 PTS</text>
  </threadedComment>
  <threadedComment ref="A145" dT="2021-12-13T17:19:00.26" personId="{911E15BF-9149-1442-98C4-D63FAAB88BD6}" id="{B2636DEA-53B0-C348-B694-66FB11FDB262}">
    <text>EJE ESTRUCTURANTE No 4. PAG. 134 PTS</text>
  </threadedComment>
  <threadedComment ref="D145" dT="2021-12-15T19:02:12.73" personId="{911E15BF-9149-1442-98C4-D63FAAB88BD6}" id="{5CBD05B3-99A3-3346-BAAD-883EA8B2240C}">
    <text>OBJETIVO SANITARIO PAG 155 PTS</text>
  </threadedComment>
  <threadedComment ref="H145" dT="2021-12-15T19:06:16.15" personId="{911E15BF-9149-1442-98C4-D63FAAB88BD6}" id="{929E3CA4-8460-8846-AB9E-6BF9DD998867}">
    <text>OBJETIVO PROGRAMA 5 PAG 194 PTS</text>
  </threadedComment>
  <threadedComment ref="A146" dT="2021-12-13T17:19:00.26" personId="{911E15BF-9149-1442-98C4-D63FAAB88BD6}" id="{775D3A75-0A91-440C-AAEC-73A08AAFA578}">
    <text>EJE ESTRUCTURANTE No 4. PAG. 134 PTS</text>
  </threadedComment>
  <threadedComment ref="D146" dT="2021-12-15T19:02:12.73" personId="{911E15BF-9149-1442-98C4-D63FAAB88BD6}" id="{2452C60C-1981-47AB-A993-7B85037BF150}">
    <text>OBJETIVO SANITARIO PAG 155 PTS</text>
  </threadedComment>
  <threadedComment ref="A147" dT="2021-12-13T17:19:00.26" personId="{911E15BF-9149-1442-98C4-D63FAAB88BD6}" id="{39390A41-9420-4CA5-A24E-9AC837D51B89}">
    <text>EJE ESTRUCTURANTE No 4. PAG. 134 PTS</text>
  </threadedComment>
  <threadedComment ref="D147" dT="2021-12-15T19:02:12.73" personId="{911E15BF-9149-1442-98C4-D63FAAB88BD6}" id="{D033C1DC-8BEC-472F-85C1-D78A7EEBFBE3}">
    <text>OBJETIVO SANITARIO PAG 155 PTS</text>
  </threadedComment>
  <threadedComment ref="A148" dT="2021-12-13T17:19:00.26" personId="{911E15BF-9149-1442-98C4-D63FAAB88BD6}" id="{4252B3BE-FB9F-4BA2-944B-C87B209CA0A8}">
    <text>EJE ESTRUCTURANTE No 4. PAG. 134 PTS</text>
  </threadedComment>
  <threadedComment ref="D148" dT="2021-12-15T19:02:12.73" personId="{911E15BF-9149-1442-98C4-D63FAAB88BD6}" id="{28F34EC5-F189-48ED-A6C1-89121125DE3C}">
    <text>OBJETIVO SANITARIO PAG 155 PTS</text>
  </threadedComment>
  <threadedComment ref="A149" dT="2021-12-13T17:19:00.26" personId="{911E15BF-9149-1442-98C4-D63FAAB88BD6}" id="{C3241FE0-FA42-4C00-B4CB-1DA727378CD5}">
    <text>EJE ESTRUCTURANTE No 4. PAG. 134 PTS</text>
  </threadedComment>
  <threadedComment ref="D149" dT="2021-12-15T19:02:12.73" personId="{911E15BF-9149-1442-98C4-D63FAAB88BD6}" id="{0CAC4503-F44C-4FEA-898E-96E66BE8A05F}">
    <text>OBJETIVO SANITARIO PAG 155 PTS</text>
  </threadedComment>
  <threadedComment ref="A150" dT="2021-12-13T17:19:00.26" personId="{911E15BF-9149-1442-98C4-D63FAAB88BD6}" id="{98BE1889-7995-4EE3-BE5F-D60EE056BDAA}">
    <text>EJE ESTRUCTURANTE No 4. PAG. 134 PTS</text>
  </threadedComment>
  <threadedComment ref="D150" dT="2021-12-15T19:02:12.73" personId="{911E15BF-9149-1442-98C4-D63FAAB88BD6}" id="{711282EC-F3D8-4A11-BB56-3F9405935872}">
    <text>OBJETIVO SANITARIO PAG 155 PTS</text>
  </threadedComment>
  <threadedComment ref="A151" dT="2021-12-13T17:19:00.26" personId="{911E15BF-9149-1442-98C4-D63FAAB88BD6}" id="{97081B94-1BB4-9646-BBA7-0D7A1FDC56D1}">
    <text>EJE ESTRUCTURANTE No 4. PAG. 134 PTS</text>
  </threadedComment>
  <threadedComment ref="D151" dT="2021-12-15T19:02:12.73" personId="{911E15BF-9149-1442-98C4-D63FAAB88BD6}" id="{B334DEF4-B238-164D-9865-093804D910ED}">
    <text>OBJETIVO SANITARIO PAG 155 PTS</text>
  </threadedComment>
  <threadedComment ref="H151" dT="2021-12-15T19:06:16.15" personId="{911E15BF-9149-1442-98C4-D63FAAB88BD6}" id="{87DEB433-F8B0-3144-A314-F57CE8CF57B3}">
    <text>OBJETIVO PROGRAMA 5 PAG 194 PTS</text>
  </threadedComment>
  <threadedComment ref="A152" dT="2021-12-13T17:19:00.26" personId="{911E15BF-9149-1442-98C4-D63FAAB88BD6}" id="{29F75ACF-9BEE-184B-AA52-8B8DFCE791A1}">
    <text>EJE ESTRUCTURANTE No 4. PAG. 134 PTS</text>
  </threadedComment>
  <threadedComment ref="D152" dT="2021-12-15T19:02:12.73" personId="{911E15BF-9149-1442-98C4-D63FAAB88BD6}" id="{89FA7F11-7668-EE43-87B8-D32B79C7D480}">
    <text>OBJETIVO SANITARIO PAG 155 PTS</text>
  </threadedComment>
  <threadedComment ref="H152" dT="2021-12-15T19:06:16.15" personId="{911E15BF-9149-1442-98C4-D63FAAB88BD6}" id="{7183C67C-3110-8642-8F0D-70F359BC41A0}">
    <text>OBJETIVO PROGRAMA 5 PAG 194 PTS</text>
  </threadedComment>
  <threadedComment ref="A153" dT="2021-12-13T17:19:00.26" personId="{911E15BF-9149-1442-98C4-D63FAAB88BD6}" id="{F8F7AEB4-C66C-CD4C-B72E-D49B8F990D1E}">
    <text>EJE ESTRUCTURANTE No 4. PAG. 134 PTS</text>
  </threadedComment>
  <threadedComment ref="D153" dT="2021-12-15T19:02:12.73" personId="{911E15BF-9149-1442-98C4-D63FAAB88BD6}" id="{88A2B3CE-8945-4F4D-9E29-FA7EBFD0912F}">
    <text>OBJETIVO SANITARIO PAG 155 PTS</text>
  </threadedComment>
  <threadedComment ref="H153" dT="2021-12-15T19:06:16.15" personId="{911E15BF-9149-1442-98C4-D63FAAB88BD6}" id="{F36EBB17-A5B3-B744-A91B-C2065E25F08B}">
    <text>OBJETIVO PROGRAMA 5 PAG 194 PTS</text>
  </threadedComment>
  <threadedComment ref="A154" dT="2021-12-13T17:19:00.26" personId="{911E15BF-9149-1442-98C4-D63FAAB88BD6}" id="{3472617B-70CA-0F4E-9DB8-F0317F39435C}">
    <text>EJE ESTRUCTURANTE No 4. PAG. 134 PTS</text>
  </threadedComment>
  <threadedComment ref="D154" dT="2021-12-15T19:02:12.73" personId="{911E15BF-9149-1442-98C4-D63FAAB88BD6}" id="{CEB2A688-8058-AF41-8798-25254B1A7A43}">
    <text>OBJETIVO SANITARIO PAG 155 PTS</text>
  </threadedComment>
  <threadedComment ref="H154" dT="2021-12-15T19:06:16.15" personId="{911E15BF-9149-1442-98C4-D63FAAB88BD6}" id="{C30ABFAB-4B62-D249-934B-4D9DC2824249}">
    <text>OBJETIVO PROGRAMA 5 PAG 194 PTS</text>
  </threadedComment>
  <threadedComment ref="A155" dT="2021-12-13T17:19:00.26" personId="{911E15BF-9149-1442-98C4-D63FAAB88BD6}" id="{0DF6C5BD-C578-B246-81A9-42A192A51ACF}">
    <text>EJE ESTRUCTURANTE No 4. PAG. 134 PTS</text>
  </threadedComment>
  <threadedComment ref="D155" dT="2021-12-15T19:02:12.73" personId="{911E15BF-9149-1442-98C4-D63FAAB88BD6}" id="{0E35028C-66E6-FB49-BBEB-3E242C8C20A0}">
    <text>OBJETIVO SANITARIO PAG 155 PTS</text>
  </threadedComment>
  <threadedComment ref="H155" dT="2021-12-15T19:06:16.15" personId="{911E15BF-9149-1442-98C4-D63FAAB88BD6}" id="{93F1AC5F-F681-674F-BD57-A75BFA1FAA00}">
    <text>OBJETIVO PROGRAMA 5 PAG 194 PTS</text>
  </threadedComment>
  <threadedComment ref="A156" dT="2021-12-13T17:19:00.26" personId="{911E15BF-9149-1442-98C4-D63FAAB88BD6}" id="{D3096714-785F-6F49-AEF4-EF299F7049E1}">
    <text>EJE ESTRUCTURANTE No 4. PAG. 134 PTS</text>
  </threadedComment>
  <threadedComment ref="D156" dT="2021-12-15T19:02:12.73" personId="{911E15BF-9149-1442-98C4-D63FAAB88BD6}" id="{052F9754-C553-9E41-A62C-8DE3BADAFE48}">
    <text>OBJETIVO SANITARIO PAG 155 PTS</text>
  </threadedComment>
  <threadedComment ref="H156" dT="2021-12-15T19:06:16.15" personId="{911E15BF-9149-1442-98C4-D63FAAB88BD6}" id="{CFE84862-9380-8A49-A75C-F32832D8E62D}">
    <text>OBJETIVO PROGRAMA 5 PAG 194 PTS</text>
  </threadedComment>
  <threadedComment ref="A157" dT="2021-12-13T17:19:00.26" personId="{911E15BF-9149-1442-98C4-D63FAAB88BD6}" id="{8C69DA0C-5BBF-48E8-8D16-348B3E4CDB05}">
    <text>EJE ESTRUCTURANTE No 4. PAG. 134 PTS</text>
  </threadedComment>
  <threadedComment ref="D157" dT="2021-12-15T19:02:12.73" personId="{911E15BF-9149-1442-98C4-D63FAAB88BD6}" id="{F031089D-13B4-4A92-9036-2C6892FCE592}">
    <text>OBJETIVO SANITARIO PAG 155 PTS</text>
  </threadedComment>
  <threadedComment ref="H157" dT="2021-12-15T19:06:16.15" personId="{911E15BF-9149-1442-98C4-D63FAAB88BD6}" id="{40AAB6A1-D8B5-400F-8715-116D0F1A67B0}">
    <text>OBJETIVO PROGRAMA 5 PAG 194 PTS</text>
  </threadedComment>
  <threadedComment ref="A158" dT="2021-12-13T17:19:00.26" personId="{911E15BF-9149-1442-98C4-D63FAAB88BD6}" id="{01070E89-1739-4CC3-8247-7225DF07C3EC}">
    <text>EJE ESTRUCTURANTE No 4. PAG. 134 PTS</text>
  </threadedComment>
  <threadedComment ref="D158" dT="2021-12-15T19:02:12.73" personId="{911E15BF-9149-1442-98C4-D63FAAB88BD6}" id="{E01BA680-938A-4B2B-87CD-C8837E39DF3D}">
    <text>OBJETIVO SANITARIO PAG 155 PTS</text>
  </threadedComment>
  <threadedComment ref="H158" dT="2021-12-15T19:06:16.15" personId="{911E15BF-9149-1442-98C4-D63FAAB88BD6}" id="{E6DF5D36-43A3-4613-A1E0-5AC17D8AA5BA}">
    <text>OBJETIVO PROGRAMA 5 PAG 194 PTS</text>
  </threadedComment>
  <threadedComment ref="A159" dT="2021-12-13T17:19:00.26" personId="{911E15BF-9149-1442-98C4-D63FAAB88BD6}" id="{1FE2CAB8-1B7A-2845-A82D-49C392B46C76}">
    <text>EJE ESTRUCTURANTE No 4. PAG. 134 PTS</text>
  </threadedComment>
  <threadedComment ref="D159" dT="2021-12-15T19:02:12.73" personId="{911E15BF-9149-1442-98C4-D63FAAB88BD6}" id="{C156B05E-6D54-B24B-A2AA-FA8C9C939E0B}">
    <text>OBJETIVO SANITARIO PAG 155 PTS</text>
  </threadedComment>
  <threadedComment ref="H159" dT="2021-12-15T19:06:16.15" personId="{911E15BF-9149-1442-98C4-D63FAAB88BD6}" id="{3874B733-BBB8-5744-971F-A7CB2E23B6D5}">
    <text>OBJETIVO PROGRAMA 5 PAG 194 PTS</text>
  </threadedComment>
  <threadedComment ref="A160" dT="2021-12-13T17:19:00.26" personId="{911E15BF-9149-1442-98C4-D63FAAB88BD6}" id="{9BB54A29-FD9B-4272-9A3A-0EB5F7EB1580}">
    <text>EJE ESTRUCTURANTE No 4. PAG. 134 PTS</text>
  </threadedComment>
  <threadedComment ref="D160" dT="2021-12-15T19:02:12.73" personId="{911E15BF-9149-1442-98C4-D63FAAB88BD6}" id="{82AC8120-F356-43A9-860E-D32F50F35528}">
    <text>OBJETIVO SANITARIO PAG 155 PTS</text>
  </threadedComment>
  <threadedComment ref="H160" dT="2021-12-15T19:06:16.15" personId="{911E15BF-9149-1442-98C4-D63FAAB88BD6}" id="{F800BCDC-A935-478C-AEA7-0A831766DB49}">
    <text>OBJETIVO PROGRAMA 5 PAG 194 PTS</text>
  </threadedComment>
  <threadedComment ref="A161" dT="2021-12-13T17:19:00.26" personId="{911E15BF-9149-1442-98C4-D63FAAB88BD6}" id="{72AE208D-4ACA-4C70-AE79-70C33B3FA5EA}">
    <text>EJE ESTRUCTURANTE No 4. PAG. 134 PTS</text>
  </threadedComment>
  <threadedComment ref="D161" dT="2021-12-15T19:02:12.73" personId="{911E15BF-9149-1442-98C4-D63FAAB88BD6}" id="{EAA584E5-9D85-4FBB-94F9-527AE8F425F4}">
    <text>OBJETIVO SANITARIO PAG 155 PTS</text>
  </threadedComment>
  <threadedComment ref="H161" dT="2021-12-15T19:06:16.15" personId="{911E15BF-9149-1442-98C4-D63FAAB88BD6}" id="{296320F6-1F0B-48AD-B9F0-698DEEB30390}">
    <text>OBJETIVO PROGRAMA 5 PAG 194 PTS</text>
  </threadedComment>
  <threadedComment ref="A162" dT="2021-12-13T17:19:00.26" personId="{911E15BF-9149-1442-98C4-D63FAAB88BD6}" id="{28E201D4-BBB4-2646-8219-5C1795C568EE}">
    <text>EJE ESTRUCTURANTE No 4. PAG. 134 PTS</text>
  </threadedComment>
  <threadedComment ref="D162" dT="2021-12-15T19:02:12.73" personId="{911E15BF-9149-1442-98C4-D63FAAB88BD6}" id="{270560D5-7B6A-BA49-B9EA-4183BD89177E}">
    <text>OBJETIVO SANITARIO PAG 155 PTS</text>
  </threadedComment>
  <threadedComment ref="H162" dT="2021-12-15T19:06:16.15" personId="{911E15BF-9149-1442-98C4-D63FAAB88BD6}" id="{51897CC5-3D33-0746-A6B9-35B151C7F219}">
    <text>OBJETIVO PROGRAMA 5 PAG 194 PTS</text>
  </threadedComment>
  <threadedComment ref="A163" dT="2021-12-13T17:19:00.26" personId="{911E15BF-9149-1442-98C4-D63FAAB88BD6}" id="{994E7772-372E-A641-AB28-7DE8B7732E5E}">
    <text>EJE ESTRUCTURANTE No 4. PAG. 134 PTS</text>
  </threadedComment>
  <threadedComment ref="D163" dT="2021-12-15T19:02:12.73" personId="{911E15BF-9149-1442-98C4-D63FAAB88BD6}" id="{4BF20943-4578-5245-90B2-C74ECAFEC0A1}">
    <text>OBJETIVO SANITARIO PAG 155 PTS</text>
  </threadedComment>
  <threadedComment ref="H163" dT="2021-12-15T19:06:16.15" personId="{911E15BF-9149-1442-98C4-D63FAAB88BD6}" id="{370B83B3-9365-1C44-8514-78A4746FB282}">
    <text>OBJETIVO PROGRAMA 5 PAG 194 PTS</text>
  </threadedComment>
  <threadedComment ref="A164" dT="2021-12-13T17:19:00.26" personId="{911E15BF-9149-1442-98C4-D63FAAB88BD6}" id="{E1BFA8AF-38D6-497B-8003-21879A58374D}">
    <text>EJE ESTRUCTURANTE No 4. PAG. 134 PTS</text>
  </threadedComment>
  <threadedComment ref="D164" dT="2021-12-15T19:02:12.73" personId="{911E15BF-9149-1442-98C4-D63FAAB88BD6}" id="{A1DF1B4A-451C-457D-AA36-CEE19352E659}">
    <text>OBJETIVO SANITARIO PAG 155 PTS</text>
  </threadedComment>
  <threadedComment ref="H164" dT="2021-12-15T19:06:16.15" personId="{911E15BF-9149-1442-98C4-D63FAAB88BD6}" id="{B7B9A7A2-B8CB-4DB4-8331-1B5959DD4384}">
    <text>OBJETIVO PROGRAMA 5 PAG 194 PTS</text>
  </threadedComment>
  <threadedComment ref="A165" dT="2021-12-13T17:19:00.26" personId="{911E15BF-9149-1442-98C4-D63FAAB88BD6}" id="{A1AB3E8F-EF53-6645-AE41-D520DC1ACFD8}">
    <text>EJE ESTRUCTURANTE No 4. PAG. 134 PTS</text>
  </threadedComment>
  <threadedComment ref="D165" dT="2021-12-15T19:02:12.73" personId="{911E15BF-9149-1442-98C4-D63FAAB88BD6}" id="{C3B624FE-C9CC-C94A-A04D-A4D5A9C043A7}">
    <text>OBJETIVO SANITARIO PAG 155 PTS</text>
  </threadedComment>
  <threadedComment ref="H165" dT="2021-12-15T19:06:16.15" personId="{911E15BF-9149-1442-98C4-D63FAAB88BD6}" id="{E5CADEAB-C0B2-8D48-B537-9B29618706F9}">
    <text>OBJETIVO PROGRAMA 5 PAG 194 PTS</text>
  </threadedComment>
  <threadedComment ref="A166" dT="2021-12-13T17:19:00.26" personId="{911E15BF-9149-1442-98C4-D63FAAB88BD6}" id="{879D3375-B183-0B45-B606-53D246418DE7}">
    <text>EJE ESTRUCTURANTE No 4. PAG. 134 PTS</text>
  </threadedComment>
  <threadedComment ref="D166" dT="2021-12-15T19:16:23.84" personId="{911E15BF-9149-1442-98C4-D63FAAB88BD6}" id="{25A899D7-BCB1-6F4B-BEE4-CC78CF61185F}">
    <text>OBJETIVO SANITARIO PAG 154 PTS</text>
  </threadedComment>
  <threadedComment ref="H166" dT="2021-12-15T19:06:16.15" personId="{911E15BF-9149-1442-98C4-D63FAAB88BD6}" id="{F1994A15-8CEB-3346-B9E5-309742C474EB}">
    <text>OBJETIVO PROGRAMA 5 PAG 194 PTS</text>
  </threadedComment>
  <threadedComment ref="A167" dT="2021-12-13T17:19:00.26" personId="{911E15BF-9149-1442-98C4-D63FAAB88BD6}" id="{6973BCAA-1D40-F749-87C4-EA44171ADB7E}">
    <text>EJE ESTRUCTURANTE No 4. PAG. 134 PTS</text>
  </threadedComment>
  <threadedComment ref="D167" dT="2021-12-15T19:16:23.84" personId="{911E15BF-9149-1442-98C4-D63FAAB88BD6}" id="{960A7DA1-A384-8749-B89F-D2890D9CEE37}">
    <text>OBJETIVO SANITARIO PAG 154 PTS</text>
  </threadedComment>
  <threadedComment ref="H167" dT="2021-12-15T19:06:16.15" personId="{911E15BF-9149-1442-98C4-D63FAAB88BD6}" id="{56B82290-844C-9D4D-8C5F-D2A4C7A70BF5}">
    <text>OBJETIVO PROGRAMA 5 PAG 194 PTS</text>
  </threadedComment>
  <threadedComment ref="A168" dT="2021-12-13T17:19:00.26" personId="{911E15BF-9149-1442-98C4-D63FAAB88BD6}" id="{2C1333DE-5308-804A-9E40-E14BF2D3EAC7}">
    <text>EJE ESTRUCTURANTE No 4. PAG. 134 PTS</text>
  </threadedComment>
  <threadedComment ref="D168" dT="2021-12-15T19:16:23.84" personId="{911E15BF-9149-1442-98C4-D63FAAB88BD6}" id="{23E2E676-6793-0940-BDFD-02614BF4F335}">
    <text>OBJETIVO SANITARIO PAG 154 PTS</text>
  </threadedComment>
  <threadedComment ref="H168" dT="2021-12-15T19:06:16.15" personId="{911E15BF-9149-1442-98C4-D63FAAB88BD6}" id="{1219F2E5-833C-C944-AF5B-72BA7DAAFD14}">
    <text>OBJETIVO PROGRAMA 5 PAG 194 PTS</text>
  </threadedComment>
  <threadedComment ref="A169" dT="2021-12-13T17:19:00.26" personId="{911E15BF-9149-1442-98C4-D63FAAB88BD6}" id="{D956CE13-9507-164F-B93F-C32937EFF29A}">
    <text>EJE ESTRUCTURANTE No 4. PAG. 134 PTS</text>
  </threadedComment>
  <threadedComment ref="D169" dT="2021-12-15T19:16:23.84" personId="{911E15BF-9149-1442-98C4-D63FAAB88BD6}" id="{EC42DACC-1699-5B45-93AE-682E8386E3A3}">
    <text>OBJETIVO SANITARIO PAG 154 PTS</text>
  </threadedComment>
  <threadedComment ref="H169" dT="2021-12-15T19:06:16.15" personId="{911E15BF-9149-1442-98C4-D63FAAB88BD6}" id="{5ED7079C-7FAC-BB4B-9C50-1B88DD402D81}">
    <text>OBJETIVO PROGRAMA 5 PAG 194 PTS</text>
  </threadedComment>
  <threadedComment ref="A170" dT="2021-12-13T17:19:00.26" personId="{911E15BF-9149-1442-98C4-D63FAAB88BD6}" id="{17AB884A-ADA8-AD45-A323-563EFCA68336}">
    <text>EJE ESTRUCTURANTE No 4. PAG. 134 PTS</text>
  </threadedComment>
  <threadedComment ref="D170" dT="2021-12-15T19:16:23.84" personId="{911E15BF-9149-1442-98C4-D63FAAB88BD6}" id="{478ED6FE-77C8-744F-9583-D14D69DC2C36}">
    <text>OBJETIVO SANITARIO PAG 154 PTS</text>
  </threadedComment>
  <threadedComment ref="H170" dT="2021-12-15T19:06:16.15" personId="{911E15BF-9149-1442-98C4-D63FAAB88BD6}" id="{BDA14A94-43CB-974D-8738-DBF14B2FD897}">
    <text>OBJETIVO PROGRAMA 5 PAG 194 PTS</text>
  </threadedComment>
  <threadedComment ref="A171" dT="2021-12-13T17:19:00.26" personId="{911E15BF-9149-1442-98C4-D63FAAB88BD6}" id="{B8E62D3A-8719-9248-B890-61A3653565F1}">
    <text>EJE ESTRUCTURANTE No 4. PAG. 134 PTS</text>
  </threadedComment>
  <threadedComment ref="D171" dT="2021-12-15T19:16:23.84" personId="{911E15BF-9149-1442-98C4-D63FAAB88BD6}" id="{9549C330-DDDC-6242-A915-27E90E7E4DA4}">
    <text>OBJETIVO SANITARIO PAG 154 PTS</text>
  </threadedComment>
  <threadedComment ref="H171" dT="2021-12-15T19:06:16.15" personId="{911E15BF-9149-1442-98C4-D63FAAB88BD6}" id="{5D7CCD3B-86F2-1443-B50C-AA0BB3635905}">
    <text>OBJETIVO PROGRAMA 5 PAG 194 PTS</text>
  </threadedComment>
  <threadedComment ref="A172" dT="2021-12-13T17:19:00.26" personId="{911E15BF-9149-1442-98C4-D63FAAB88BD6}" id="{0998442F-CF1C-B94D-8269-9152F7E043BB}">
    <text>EJE ESTRUCTURANTE No 4. PAG. 134 PTS</text>
  </threadedComment>
  <threadedComment ref="D172" dT="2021-12-15T19:13:36.29" personId="{911E15BF-9149-1442-98C4-D63FAAB88BD6}" id="{8D682386-F94A-E94E-BE70-EA0424C2EDAF}">
    <text>OBJETIVO SANITARIO PAG 155 PTS</text>
  </threadedComment>
  <threadedComment ref="H172" dT="2021-12-15T19:06:16.15" personId="{911E15BF-9149-1442-98C4-D63FAAB88BD6}" id="{C210DFAD-C2DE-8E45-BB26-EB761790A576}">
    <text>OBJETIVO PROGRAMA 5 PAG 194 PTS</text>
  </threadedComment>
  <threadedComment ref="A173" dT="2021-12-13T17:19:00.26" personId="{911E15BF-9149-1442-98C4-D63FAAB88BD6}" id="{096AFE28-A9A3-7945-902B-3DE45BC74A3F}">
    <text>EJE ESTRUCTURANTE No 4. PAG. 134 PTS</text>
  </threadedComment>
  <threadedComment ref="D173" dT="2021-12-15T19:13:36.29" personId="{911E15BF-9149-1442-98C4-D63FAAB88BD6}" id="{E1E03C66-D9CF-684F-93D7-7EC18B2393D3}">
    <text>OBJETIVO SANITARIO PAG 155 PTS</text>
  </threadedComment>
  <threadedComment ref="H173" dT="2021-12-15T19:06:16.15" personId="{911E15BF-9149-1442-98C4-D63FAAB88BD6}" id="{7FB516B4-31BD-9B44-8840-0010B3E14ED9}">
    <text>OBJETIVO PROGRAMA 5 PAG 194 PTS</text>
  </threadedComment>
  <threadedComment ref="A174" dT="2021-12-13T17:19:00.26" personId="{911E15BF-9149-1442-98C4-D63FAAB88BD6}" id="{B600631A-85B5-B742-AA7F-48AE05A050C8}">
    <text>EJE ESTRUCTURANTE No 4. PAG. 134 PTS</text>
  </threadedComment>
  <threadedComment ref="D174" dT="2021-12-20T20:42:11.26" personId="{911E15BF-9149-1442-98C4-D63FAAB88BD6}" id="{553218C9-0AED-6E4B-8E95-8C59D43FA92A}">
    <text>OBJETIVO SANITARIO PAG 157 PTS</text>
  </threadedComment>
  <threadedComment ref="H174" dT="2021-12-15T19:06:16.15" personId="{911E15BF-9149-1442-98C4-D63FAAB88BD6}" id="{7248B30D-7B0D-BD4A-B2DD-D2DE614E754C}">
    <text>OBJETIVO PROGRAMA 5 PAG 194 PTS</text>
  </threadedComment>
  <threadedComment ref="A175" dT="2021-12-13T17:19:00.26" personId="{911E15BF-9149-1442-98C4-D63FAAB88BD6}" id="{E5FE9D23-CF07-1B4C-AD8D-C32639274B29}">
    <text>EJE ESTRUCTURANTE No 4. PAG. 134 PTS</text>
  </threadedComment>
  <threadedComment ref="D175" dT="2021-12-20T20:42:11.26" personId="{911E15BF-9149-1442-98C4-D63FAAB88BD6}" id="{B46D0622-ADEF-F043-8C38-D4274FED09D8}">
    <text>OBJETIVO SANITARIO PAG 157 PTS</text>
  </threadedComment>
  <threadedComment ref="H175" dT="2021-12-15T19:06:16.15" personId="{911E15BF-9149-1442-98C4-D63FAAB88BD6}" id="{4CA18F40-11E4-E742-BCA1-81E62BFD7D49}">
    <text>OBJETIVO PROGRAMA 5 PAG 194 PTS</text>
  </threadedComment>
  <threadedComment ref="A176" dT="2021-12-13T17:19:00.26" personId="{911E15BF-9149-1442-98C4-D63FAAB88BD6}" id="{9A5F7A04-D404-544C-BF97-B768A0988487}">
    <text>EJE ESTRUCTURANTE No 4. PAG. 134 PTS</text>
  </threadedComment>
  <threadedComment ref="D176" dT="2021-12-20T20:42:11.26" personId="{911E15BF-9149-1442-98C4-D63FAAB88BD6}" id="{E5D5ACA2-C34A-9040-8AB3-1494C6386B57}">
    <text>OBJETIVO SANITARIO PAG 157 PTS</text>
  </threadedComment>
  <threadedComment ref="H176" dT="2021-12-15T19:06:16.15" personId="{911E15BF-9149-1442-98C4-D63FAAB88BD6}" id="{7248B30D-7B0D-BD4B-B2DD-D2DE614E754C}">
    <text>OBJETIVO PROGRAMA 5 PAG 194 PTS</text>
  </threadedComment>
  <threadedComment ref="A177" dT="2021-12-13T17:19:00.26" personId="{911E15BF-9149-1442-98C4-D63FAAB88BD6}" id="{F3EF4433-61C2-1A44-884E-68EDB4226B14}">
    <text>EJE ESTRUCTURANTE No 4. PAG. 134 PTS</text>
  </threadedComment>
  <threadedComment ref="D177" dT="2021-12-13T19:22:32.61" personId="{911E15BF-9149-1442-98C4-D63FAAB88BD6}" id="{7693CA15-4C82-2D4B-BE18-1494082ACD7C}">
    <text>OBJETIVO SANITARIO PAG 157 PTS</text>
  </threadedComment>
  <threadedComment ref="H177" dT="2021-12-15T19:06:16.15" personId="{911E15BF-9149-1442-98C4-D63FAAB88BD6}" id="{6B22ABEB-44CE-CE42-A489-A60A758FDE11}">
    <text>OBJETIVO PROGRAMA 5 PAG 194 PTS</text>
  </threadedComment>
  <threadedComment ref="A178" dT="2021-12-13T17:19:00.26" personId="{911E15BF-9149-1442-98C4-D63FAAB88BD6}" id="{8E52697C-2B7E-0648-9037-BFD70F301663}">
    <text>EJE ESTRUCTURANTE No 4. PAG. 134 PTS</text>
  </threadedComment>
  <threadedComment ref="D178" dT="2021-12-13T19:22:32.61" personId="{911E15BF-9149-1442-98C4-D63FAAB88BD6}" id="{07315D17-4C42-2743-A7A2-96D312EFF4B3}">
    <text>OBJETIVO SANITARIO PAG 157 PTS</text>
  </threadedComment>
  <threadedComment ref="H178" dT="2021-12-15T19:06:16.15" personId="{911E15BF-9149-1442-98C4-D63FAAB88BD6}" id="{9791ADFC-17C9-7943-BD68-FA2C8A835F08}">
    <text>OBJETIVO PROGRAMA 5 PAG 194 PTS</text>
  </threadedComment>
  <threadedComment ref="A179" dT="2021-12-13T17:19:00.26" personId="{911E15BF-9149-1442-98C4-D63FAAB88BD6}" id="{3BFEED70-2D95-AF4A-B2DA-76E9B4EA4800}">
    <text>EJE ESTRUCTURANTE No 4. PAG. 134 PTS</text>
  </threadedComment>
  <threadedComment ref="D179" dT="2021-12-13T19:22:32.61" personId="{911E15BF-9149-1442-98C4-D63FAAB88BD6}" id="{06FEEBAB-622E-CF44-83E1-F4A42770CFDE}">
    <text>OBJETIVO SANITARIO PAG 157 PTS</text>
  </threadedComment>
  <threadedComment ref="H179" dT="2021-12-15T19:06:16.15" personId="{911E15BF-9149-1442-98C4-D63FAAB88BD6}" id="{1C9ED0D9-2379-9440-B779-D2F579DEBD3B}">
    <text>OBJETIVO PROGRAMA 5 PAG 194 PTS</text>
  </threadedComment>
  <threadedComment ref="A180" dT="2021-12-13T17:19:00.26" personId="{911E15BF-9149-1442-98C4-D63FAAB88BD6}" id="{F3625B1B-2C13-E040-8328-54EE14AF271A}">
    <text>EJE ESTRUCTURANTE No 4. PAG. 134 PTS</text>
  </threadedComment>
  <threadedComment ref="D180" dT="2021-12-13T18:36:48.41" personId="{911E15BF-9149-1442-98C4-D63FAAB88BD6}" id="{7ED5F9A1-6320-2341-BCBD-DCB6366DE45C}">
    <text>OBJETIVO SANITARIO PAG 156 PTS</text>
  </threadedComment>
  <threadedComment ref="H180" dT="2021-12-13T18:41:27.85" personId="{911E15BF-9149-1442-98C4-D63FAAB88BD6}" id="{B1D2BFE4-1A06-D54D-BD9D-5025104FFAD1}">
    <text>OBJETIVO PROGRAMA 4 AUTORIDAD SANITARIA PAG 190 PTS</text>
  </threadedComment>
  <threadedComment ref="A181" dT="2021-12-13T17:19:00.26" personId="{911E15BF-9149-1442-98C4-D63FAAB88BD6}" id="{7F62B403-3882-2845-B0C4-A391E801ADC3}">
    <text>EJE ESTRUCTURANTE No 4. PAG. 134 PTS</text>
  </threadedComment>
  <threadedComment ref="D181" dT="2021-12-13T18:36:48.41" personId="{911E15BF-9149-1442-98C4-D63FAAB88BD6}" id="{C8A506F2-988B-024D-80C3-EDB39EE43E4B}">
    <text>OBJETIVO SANITARIO PAG 156 PTS</text>
  </threadedComment>
  <threadedComment ref="H181" dT="2021-12-13T18:41:27.85" personId="{911E15BF-9149-1442-98C4-D63FAAB88BD6}" id="{C93D8EBB-200C-D846-BA9A-6370E041A788}">
    <text>OBJETIVO PROGRAMA 4 AUTORIDAD SANITARIA PAG 190 PTS</text>
  </threadedComment>
  <threadedComment ref="A182" dT="2021-12-13T17:19:00.26" personId="{911E15BF-9149-1442-98C4-D63FAAB88BD6}" id="{C63D7AC6-7051-9644-9A4B-5A1CE4383996}">
    <text>EJE ESTRUCTURANTE No 4. PAG. 134 PTS</text>
  </threadedComment>
  <threadedComment ref="D182" dT="2021-12-13T18:36:48.41" personId="{911E15BF-9149-1442-98C4-D63FAAB88BD6}" id="{A12FCAE3-951E-9A49-9409-5EA71115CB0F}">
    <text>OBJETIVO SANITARIO PAG 156 PTS</text>
  </threadedComment>
  <threadedComment ref="H182" dT="2021-12-13T18:41:27.85" personId="{911E15BF-9149-1442-98C4-D63FAAB88BD6}" id="{E9D26252-30D7-0944-87B2-CF1F4AAD4E8C}">
    <text>OBJETIVO PROGRAMA 4 AUTORIDAD SANITARIA PAG 190 PTS</text>
  </threadedComment>
  <threadedComment ref="A183" dT="2021-12-13T17:19:00.26" personId="{911E15BF-9149-1442-98C4-D63FAAB88BD6}" id="{F52F9334-4DFE-7E4F-B5B3-429ECD8DBE9F}">
    <text>EJE ESTRUCTURANTE No 4. PAG. 134 PTS</text>
  </threadedComment>
  <threadedComment ref="D183" dT="2021-12-13T18:36:48.41" personId="{911E15BF-9149-1442-98C4-D63FAAB88BD6}" id="{8E687D7C-4771-3A4C-B672-99A34AAC587A}">
    <text>OBJETIVO SANITARIO PAG 156 PTS</text>
  </threadedComment>
  <threadedComment ref="H183" dT="2021-12-13T18:41:27.85" personId="{911E15BF-9149-1442-98C4-D63FAAB88BD6}" id="{74B1D448-DE0A-D247-8F14-C554970FAE2A}">
    <text>OBJETIVO PROGRAMA 4 AUTORIDAD SANITARIA PAG 190 PTS</text>
  </threadedComment>
  <threadedComment ref="A184" dT="2021-12-13T17:19:00.26" personId="{911E15BF-9149-1442-98C4-D63FAAB88BD6}" id="{873A5441-05C6-0345-8A58-CCFF74509B8C}">
    <text>EJE ESTRUCTURANTE No 4. PAG. 134 PTS</text>
  </threadedComment>
  <threadedComment ref="D184" dT="2021-12-13T18:36:48.41" personId="{911E15BF-9149-1442-98C4-D63FAAB88BD6}" id="{AA710E1B-3FCD-7C4D-911B-018FA274C35C}">
    <text>OBJETIVO SANITARIO PAG 156 PTS</text>
  </threadedComment>
  <threadedComment ref="H184" dT="2021-12-13T18:41:27.85" personId="{911E15BF-9149-1442-98C4-D63FAAB88BD6}" id="{5F24372B-1B4B-B24A-8659-E152A809831A}">
    <text>OBJETIVO PROGRAMA 4 AUTORIDAD SANITARIA PAG 190 PTS</text>
  </threadedComment>
  <threadedComment ref="A185" dT="2021-12-13T17:19:00.26" personId="{911E15BF-9149-1442-98C4-D63FAAB88BD6}" id="{8D659917-9ADD-A640-AB35-CA3D53FCE204}">
    <text>EJE ESTRUCTURANTE No 4. PAG. 134 PTS</text>
  </threadedComment>
  <threadedComment ref="D185" dT="2021-12-13T18:36:48.41" personId="{911E15BF-9149-1442-98C4-D63FAAB88BD6}" id="{1E6A3E7B-4EAF-5743-898E-24E3616E7C36}">
    <text>OBJETIVO SANITARIO PAG 156 PTS</text>
  </threadedComment>
  <threadedComment ref="H185" dT="2021-12-13T18:41:27.85" personId="{911E15BF-9149-1442-98C4-D63FAAB88BD6}" id="{5D538A78-5A3D-0048-9D56-0269164A59F1}">
    <text>OBJETIVO PROGRAMA 4 AUTORIDAD SANITARIA PAG 190 PTS</text>
  </threadedComment>
  <threadedComment ref="A186" dT="2021-12-13T17:19:00.26" personId="{911E15BF-9149-1442-98C4-D63FAAB88BD6}" id="{D4D853B8-1D8F-C449-A43B-014248553632}">
    <text>EJE ESTRUCTURANTE No 4. PAG. 134 PTS</text>
  </threadedComment>
  <threadedComment ref="D186" dT="2021-12-13T18:36:48.41" personId="{911E15BF-9149-1442-98C4-D63FAAB88BD6}" id="{CEC95085-D1AB-DA4A-9AF2-06B0CB514ED2}">
    <text>OBJETIVO SANITARIO PAG 156 PTS</text>
  </threadedComment>
  <threadedComment ref="H186" dT="2021-12-13T18:41:27.85" personId="{911E15BF-9149-1442-98C4-D63FAAB88BD6}" id="{19A2824E-0043-8A48-821B-F067BA698712}">
    <text>OBJETIVO PROGRAMA 4 AUTORIDAD SANITARIA PAG 190 PTS</text>
  </threadedComment>
  <threadedComment ref="A187" dT="2021-12-13T17:19:00.26" personId="{911E15BF-9149-1442-98C4-D63FAAB88BD6}" id="{766F8CB5-B15E-3446-9234-3FF5308CAED9}">
    <text>EJE ESTRUCTURANTE No 4. PAG. 134 PTS</text>
  </threadedComment>
  <threadedComment ref="D187" dT="2021-12-13T18:36:48.41" personId="{911E15BF-9149-1442-98C4-D63FAAB88BD6}" id="{68CAB49D-2689-204B-BC65-B290D9965869}">
    <text>OBJETIVO SANITARIO PAG 156 PTS</text>
  </threadedComment>
  <threadedComment ref="H187" dT="2021-12-13T18:41:27.85" personId="{911E15BF-9149-1442-98C4-D63FAAB88BD6}" id="{93157AD0-DC79-534F-9562-1841F5CE11EB}">
    <text>OBJETIVO PROGRAMA 4 AUTORIDAD SANITARIA PAG 190 PTS</text>
  </threadedComment>
  <threadedComment ref="A188" dT="2021-12-13T17:19:00.26" personId="{911E15BF-9149-1442-98C4-D63FAAB88BD6}" id="{F3261F6D-C22C-F743-B309-BEF013B4BB9C}">
    <text>EJE ESTRUCTURANTE No 4. PAG. 134 PTS</text>
  </threadedComment>
  <threadedComment ref="D188" dT="2021-12-13T18:36:48.41" personId="{911E15BF-9149-1442-98C4-D63FAAB88BD6}" id="{99498D29-54FA-634C-93ED-0A0E734F934C}">
    <text>OBJETIVO SANITARIO PAG 156 PTS</text>
  </threadedComment>
  <threadedComment ref="H188" dT="2021-12-13T18:41:27.85" personId="{911E15BF-9149-1442-98C4-D63FAAB88BD6}" id="{8DA67AA1-CEA7-CA43-BA4F-BA5CE9EF86AC}">
    <text>OBJETIVO PROGRAMA 4 AUTORIDAD SANITARIA PAG 190 PTS</text>
  </threadedComment>
  <threadedComment ref="A189" dT="2021-12-13T17:19:00.26" personId="{911E15BF-9149-1442-98C4-D63FAAB88BD6}" id="{12774139-79DC-6247-B11A-DB017D568226}">
    <text>EJE ESTRUCTURANTE No 4. PAG. 134 PTS</text>
  </threadedComment>
  <threadedComment ref="D189" dT="2021-12-13T18:36:48.41" personId="{911E15BF-9149-1442-98C4-D63FAAB88BD6}" id="{ECF47C37-430D-CE46-B2DD-48CF946DBBE2}">
    <text>OBJETIVO SANITARIO PAG 156 PTS</text>
  </threadedComment>
  <threadedComment ref="H189" dT="2021-12-13T18:41:27.85" personId="{911E15BF-9149-1442-98C4-D63FAAB88BD6}" id="{2EA5820D-BD2D-7E45-B916-5EE5BE0DA4DA}">
    <text>OBJETIVO PROGRAMA 4 AUTORIDAD SANITARIA PAG 190 PTS</text>
  </threadedComment>
  <threadedComment ref="A190" dT="2021-12-13T17:19:00.26" personId="{911E15BF-9149-1442-98C4-D63FAAB88BD6}" id="{A967FDCA-2BD7-A241-9759-A5619EBBFD36}">
    <text>EJE ESTRUCTURANTE No 4. PAG. 134 PTS</text>
  </threadedComment>
  <threadedComment ref="D190" dT="2021-12-13T18:36:48.41" personId="{911E15BF-9149-1442-98C4-D63FAAB88BD6}" id="{F4E1DD29-339E-C343-851F-36369AD2EEAA}">
    <text>OBJETIVO SANITARIO PAG 156 PTS</text>
  </threadedComment>
  <threadedComment ref="H190" dT="2021-12-13T18:41:27.85" personId="{911E15BF-9149-1442-98C4-D63FAAB88BD6}" id="{E4602D7A-BC4C-7C48-949F-5F7657F2DD01}">
    <text>OBJETIVO PROGRAMA 4 AUTORIDAD SANITARIA PAG 190 PTS</text>
  </threadedComment>
  <threadedComment ref="A191" dT="2021-12-13T17:19:00.26" personId="{911E15BF-9149-1442-98C4-D63FAAB88BD6}" id="{B2C13F5A-F1D7-45BC-BA84-87B18BAAA756}">
    <text>EJE ESTRUCTURANTE No 4. PAG. 134 PTS</text>
  </threadedComment>
  <threadedComment ref="D191" dT="2021-12-13T18:36:48.41" personId="{911E15BF-9149-1442-98C4-D63FAAB88BD6}" id="{66E20219-2ECA-4E64-A5BF-C421EAA612D1}">
    <text>OBJETIVO SANITARIO PAG 156 PTS</text>
  </threadedComment>
  <threadedComment ref="A192" dT="2021-12-13T17:19:00.26" personId="{911E15BF-9149-1442-98C4-D63FAAB88BD6}" id="{559B7CA5-77CE-3B4F-B9BF-422209EFAA3E}">
    <text>EJE ESTRUCTURANTE No 4. PAG. 134 PTS</text>
  </threadedComment>
  <threadedComment ref="D192" dT="2021-12-13T18:36:48.41" personId="{911E15BF-9149-1442-98C4-D63FAAB88BD6}" id="{9F875735-FF93-4843-BDCA-9BC9422DDF67}">
    <text>OBJETIVO SANITARIO PAG 156 PTS</text>
  </threadedComment>
  <threadedComment ref="H192" dT="2021-12-13T18:41:27.85" personId="{911E15BF-9149-1442-98C4-D63FAAB88BD6}" id="{5A953362-BE9F-2E45-A46C-49A36FDC4205}">
    <text>OBJETIVO PROGRAMA 4 AUTORIDAD SANITARIA PAG 190 PTS</text>
  </threadedComment>
  <threadedComment ref="A193" dT="2021-12-13T16:37:54.94" personId="{911E15BF-9149-1442-98C4-D63FAAB88BD6}" id="{EB4B5C0C-914F-FC46-9707-C1382E0284A6}">
    <text>EJE ESTRUCTURANTE No 2 PAG 133 PTS</text>
  </threadedComment>
  <threadedComment ref="D193" dT="2021-12-13T17:05:45.31" personId="{911E15BF-9149-1442-98C4-D63FAAB88BD6}" id="{3C0871C4-EA54-EA41-82B2-A1F951348857}">
    <text>OBJETIVO SANITARIO PAG 152 PTS</text>
  </threadedComment>
  <threadedComment ref="H193" dT="2021-12-13T17:11:30.49" personId="{911E15BF-9149-1442-98C4-D63FAAB88BD6}" id="{D92D7F56-0E4D-0944-AB50-A466E0B066B4}">
    <text>OBJETIVO PROGRAMA 7. NUESTRA GENTE. PAG 164 PTS</text>
  </threadedComment>
  <threadedComment ref="A194" dT="2021-12-13T16:37:54.94" personId="{911E15BF-9149-1442-98C4-D63FAAB88BD6}" id="{9E8CE6B4-F1AC-4969-8E4A-CE708B3F38E4}">
    <text>EJE ESTRUCTURANTE No 2 PAG 133 PTS</text>
  </threadedComment>
  <threadedComment ref="D194" dT="2021-12-13T17:05:45.31" personId="{911E15BF-9149-1442-98C4-D63FAAB88BD6}" id="{37F68FDA-4B59-4CBA-9DE7-84CE17384E77}">
    <text>OBJETIVO SANITARIO PAG 152 PTS</text>
  </threadedComment>
  <threadedComment ref="A195" dT="2021-12-13T16:37:54.94" personId="{911E15BF-9149-1442-98C4-D63FAAB88BD6}" id="{E005910D-B6D0-3647-8298-EBA6D9942A95}">
    <text>EJE ESTRUCTURANTE No 2 PAG 133 PTS</text>
  </threadedComment>
  <threadedComment ref="D195" dT="2021-12-13T17:05:45.31" personId="{911E15BF-9149-1442-98C4-D63FAAB88BD6}" id="{5E692B17-7E6E-7642-93F6-8D052B04ED04}">
    <text>OBJETIVO SANITARIO PAG 152 PTS</text>
  </threadedComment>
  <threadedComment ref="H195" dT="2021-12-13T17:11:30.49" personId="{911E15BF-9149-1442-98C4-D63FAAB88BD6}" id="{6CC25A62-B0B7-AB42-A41F-57DBCDD49AC0}">
    <text>OBJETIVO PROGRAMA 7. NUESTRA GENTE. PAG 164 PTS</text>
  </threadedComment>
  <threadedComment ref="A196" dT="2021-12-13T16:37:54.94" personId="{911E15BF-9149-1442-98C4-D63FAAB88BD6}" id="{0C3564E9-609C-4563-9E8A-CEA514EBDB31}">
    <text>EJE ESTRUCTURANTE No 2 PAG 133 PTS</text>
  </threadedComment>
  <threadedComment ref="D196" dT="2021-12-13T17:05:45.31" personId="{911E15BF-9149-1442-98C4-D63FAAB88BD6}" id="{8DE86345-7B3C-46C6-984D-F8D4F8AE4C3B}">
    <text>OBJETIVO SANITARIO PAG 152 PTS</text>
  </threadedComment>
  <threadedComment ref="H196" dT="2021-12-13T17:11:30.49" personId="{911E15BF-9149-1442-98C4-D63FAAB88BD6}" id="{9F719182-871B-4544-8304-3EAF8A2DDA56}">
    <text>OBJETIVO PROGRAMA 7. NUESTRA GENTE. PAG 164 PTS</text>
  </threadedComment>
  <threadedComment ref="A197" dT="2021-12-13T16:37:54.94" personId="{911E15BF-9149-1442-98C4-D63FAAB88BD6}" id="{DE03C0B3-28D0-DD47-83F8-792B6DC96080}">
    <text>EJE ESTRUCTURANTE No 2 PAG 133 PTS</text>
  </threadedComment>
  <threadedComment ref="D197" dT="2021-12-13T17:05:45.31" personId="{911E15BF-9149-1442-98C4-D63FAAB88BD6}" id="{A084262D-4FA3-C54D-832F-32CF31EF521D}">
    <text>OBJETIVO SANITARIO PAG 152 PTS</text>
  </threadedComment>
  <threadedComment ref="H197" dT="2021-12-13T17:11:30.49" personId="{911E15BF-9149-1442-98C4-D63FAAB88BD6}" id="{10E54596-A281-6F4B-A2ED-7BC0EA14E4AF}">
    <text>OBJETIVO PROGRAMA 7. NUESTRA GENTE. PAG 164 PTS</text>
  </threadedComment>
  <threadedComment ref="A198" dT="2021-12-13T16:37:54.94" personId="{911E15BF-9149-1442-98C4-D63FAAB88BD6}" id="{E52E0522-27F3-C84B-B6CC-88C6C8F59020}">
    <text>EJE ESTRUCTURANTE No 2 PAG 133 PTS</text>
  </threadedComment>
  <threadedComment ref="D198" dT="2021-12-13T17:05:45.31" personId="{911E15BF-9149-1442-98C4-D63FAAB88BD6}" id="{C16403B1-0CC9-F44E-B6B0-BBA6FDD88A86}">
    <text>OBJETIVO SANITARIO PAG 152 PTS</text>
  </threadedComment>
  <threadedComment ref="H198" dT="2021-12-13T17:11:30.49" personId="{911E15BF-9149-1442-98C4-D63FAAB88BD6}" id="{30C3ACA9-CC1A-1A48-A4E0-4089601F1C86}">
    <text>OBJETIVO PROGRAMA 7. NUESTRA GENTE. PAG 164 PTS</text>
  </threadedComment>
  <threadedComment ref="A199" dT="2021-12-13T16:37:54.94" personId="{911E15BF-9149-1442-98C4-D63FAAB88BD6}" id="{43C0FC71-E840-4994-A9AA-4FD31DE17F55}">
    <text>EJE ESTRUCTURANTE No 2 PAG 133 PTS</text>
  </threadedComment>
  <threadedComment ref="D199" dT="2021-12-13T17:05:45.31" personId="{911E15BF-9149-1442-98C4-D63FAAB88BD6}" id="{3E88430E-2ED5-4D3E-BC26-5C217B6716A6}">
    <text>OBJETIVO SANITARIO PAG 152 PTS</text>
  </threadedComment>
  <threadedComment ref="A200" dT="2021-12-13T16:37:54.94" personId="{911E15BF-9149-1442-98C4-D63FAAB88BD6}" id="{3ECE55F1-E790-460A-BAB1-A555BAA5C970}">
    <text>EJE ESTRUCTURANTE No 2 PAG 133 PTS</text>
  </threadedComment>
  <threadedComment ref="D200" dT="2021-12-13T16:52:44.68" personId="{911E15BF-9149-1442-98C4-D63FAAB88BD6}" id="{1B820D45-19BD-49A7-AFF3-7B6F8970D394}">
    <text>OBJETIVO SANITARIO PAG 150 PTS</text>
  </threadedComment>
  <threadedComment ref="H200" dT="2021-12-13T17:00:34.32" personId="{911E15BF-9149-1442-98C4-D63FAAB88BD6}" id="{996FA5C7-D023-4539-A038-F3186E8424EC}">
    <text>OBJETIVO PROGRAMA 5 ADULTO MAYOR LINEA 1 NUESTRA GENTE PAG 161 PTS</text>
  </threadedComment>
  <threadedComment ref="A201" dT="2021-12-13T16:37:54.94" personId="{911E15BF-9149-1442-98C4-D63FAAB88BD6}" id="{2441F47E-C44F-7541-964C-ED6DF2020B95}">
    <text>EJE ESTRUCTURANTE No 2 PAG 133 PTS</text>
  </threadedComment>
  <threadedComment ref="D201" dT="2021-12-13T16:52:44.68" personId="{911E15BF-9149-1442-98C4-D63FAAB88BD6}" id="{6723ACCF-D25F-B044-8A46-B269672E5923}">
    <text>OBJETIVO SANITARIO PAG 150 PTS</text>
  </threadedComment>
  <threadedComment ref="H201" dT="2021-12-13T17:00:34.32" personId="{911E15BF-9149-1442-98C4-D63FAAB88BD6}" id="{AA449AE0-1CCC-614D-B7D2-850BDBD54C4E}">
    <text>OBJETIVO PROGRAMA 5 ADULTO MAYOR LINEA 1 NUESTRA GENTE PAG 161 PTS</text>
  </threadedComment>
  <threadedComment ref="A202" dT="2021-12-13T17:19:00.26" personId="{911E15BF-9149-1442-98C4-D63FAAB88BD6}" id="{2B04A20A-1FC2-6C4C-BC94-1B86106C8800}">
    <text>EJE ESTRUCTURANTE No 4. PAG. 134 PTS</text>
  </threadedComment>
  <threadedComment ref="D202" dT="2021-12-13T19:22:32.61" personId="{911E15BF-9149-1442-98C4-D63FAAB88BD6}" id="{1843ECBE-7661-1F4C-AB49-6FA70879AEA2}">
    <text>OBJETIVO SANITARIO PAG 157 PTS</text>
  </threadedComment>
  <threadedComment ref="H202" dT="2021-12-13T18:41:27.85" personId="{911E15BF-9149-1442-98C4-D63FAAB88BD6}" id="{EC966E75-337E-8B4C-B82B-4A109C46050D}">
    <text>OBJETIVO PROGRAMA 4 AUTORIDAD SANITARIA PAG 190 PTS</text>
  </threadedComment>
  <threadedComment ref="A203" dT="2021-12-13T17:19:00.26" personId="{911E15BF-9149-1442-98C4-D63FAAB88BD6}" id="{52D29569-200B-CA47-A894-7393FA4CB562}">
    <text>EJE ESTRUCTURANTE No 4. PAG. 134 PTS</text>
  </threadedComment>
  <threadedComment ref="D203" dT="2021-12-13T19:22:32.61" personId="{911E15BF-9149-1442-98C4-D63FAAB88BD6}" id="{6540BFB7-C406-2548-B2AD-1D012BE73A38}">
    <text>OBJETIVO SANITARIO PAG 157 PTS</text>
  </threadedComment>
  <threadedComment ref="H203" dT="2021-12-13T18:41:27.85" personId="{911E15BF-9149-1442-98C4-D63FAAB88BD6}" id="{9CF21F69-5BFF-6B4D-AC40-41EBAB5E2FE9}">
    <text>OBJETIVO PROGRAMA 4 AUTORIDAD SANITARIA PAG 190 PTS</text>
  </threadedComment>
  <threadedComment ref="A204" dT="2021-12-13T17:19:00.26" personId="{911E15BF-9149-1442-98C4-D63FAAB88BD6}" id="{08842E1A-F2B5-2949-AD93-D316517B4734}">
    <text>EJE ESTRUCTURANTE No 4. PAG. 134 PTS</text>
  </threadedComment>
  <threadedComment ref="D204" dT="2021-12-20T19:49:19.57" personId="{911E15BF-9149-1442-98C4-D63FAAB88BD6}" id="{E4D2CA15-7385-7940-98A9-E2834C7CA2CB}">
    <text>OBJETIVO SANITARIO PAG 155 PTS</text>
  </threadedComment>
  <threadedComment ref="H204" dT="2021-12-20T20:02:20.33" personId="{911E15BF-9149-1442-98C4-D63FAAB88BD6}" id="{5A307BF9-99D9-E84E-93BA-F514BDC0A028}">
    <text>OBJETIVO PROGRAMA 2 PTS PAG 183 PTS</text>
  </threadedComment>
  <threadedComment ref="A205" dT="2021-12-13T17:19:00.26" personId="{911E15BF-9149-1442-98C4-D63FAAB88BD6}" id="{01A31594-B40B-984B-AEAE-3ABE635233AF}">
    <text>EJE ESTRUCTURANTE No 4. PAG. 134 PTS</text>
  </threadedComment>
  <threadedComment ref="D205" dT="2021-12-20T19:49:19.57" personId="{911E15BF-9149-1442-98C4-D63FAAB88BD6}" id="{9D5E57D1-D3C7-5440-9688-4E300462C4D6}">
    <text>OBJETIVO SANITARIO PAG 155 PTS</text>
  </threadedComment>
  <threadedComment ref="A206" dT="2021-12-13T17:19:00.26" personId="{911E15BF-9149-1442-98C4-D63FAAB88BD6}" id="{707F36DC-7ECA-CE4A-A1AC-27BC2427B128}">
    <text>EJE ESTRUCTURANTE No 4. PAG. 134 PTS</text>
  </threadedComment>
  <threadedComment ref="D206" dT="2021-12-20T19:49:19.57" personId="{911E15BF-9149-1442-98C4-D63FAAB88BD6}" id="{1007DB76-15DD-1F48-B989-5D1AE8AD7228}">
    <text>OBJETIVO SANITARIO PAG 155 PTS</text>
  </threadedComment>
  <threadedComment ref="A207" dT="2021-12-13T17:19:00.26" personId="{911E15BF-9149-1442-98C4-D63FAAB88BD6}" id="{D386CDE6-6F82-E646-A5D3-E804BC6E75D9}">
    <text>EJE ESTRUCTURANTE No 4. PAG. 134 PTS</text>
  </threadedComment>
  <threadedComment ref="H207" dT="2021-12-15T21:34:10.90" personId="{911E15BF-9149-1442-98C4-D63FAAB88BD6}" id="{F6B917E8-082A-5041-B057-39B56050D5ED}">
    <text>OBJETIVO DEL PROGRAMA AUTORIDAD SANITARIA PAG 190 PTS</text>
  </threadedComment>
  <threadedComment ref="A208" dT="2021-12-13T17:19:00.26" personId="{911E15BF-9149-1442-98C4-D63FAAB88BD6}" id="{562489BF-B7A1-D24A-8A0C-815F722C0060}">
    <text>EJE ESTRUCTURANTE No 4. PAG. 134 PTS</text>
  </threadedComment>
  <threadedComment ref="H208" dT="2021-12-15T21:34:10.90" personId="{911E15BF-9149-1442-98C4-D63FAAB88BD6}" id="{C9667023-DDDC-154A-B95A-CF74C82D79FB}">
    <text>OBJETIVO DEL PROGRAMA AUTORIDAD SANITARIA PAG 190 PTS</text>
  </threadedComment>
  <threadedComment ref="A209" dT="2021-12-13T17:19:00.26" personId="{911E15BF-9149-1442-98C4-D63FAAB88BD6}" id="{3CBD98F2-E0DB-E44A-87A1-B5D932A45409}">
    <text>EJE ESTRUCTURANTE No 4. PAG. 134 PTS</text>
  </threadedComment>
  <threadedComment ref="H209" dT="2021-12-15T21:34:10.90" personId="{911E15BF-9149-1442-98C4-D63FAAB88BD6}" id="{1D0A8C91-891D-8543-8276-759D5D7563FA}">
    <text>OBJETIVO DEL PROGRAMA AUTORIDAD SANITARIA PAG 190 PTS</text>
  </threadedComment>
  <threadedComment ref="A210" dT="2021-12-13T17:19:00.26" personId="{911E15BF-9149-1442-98C4-D63FAAB88BD6}" id="{9E17375E-55A5-9544-A03E-BC8368B3F391}">
    <text>EJE ESTRUCTURANTE No 4. PAG. 134 PTS</text>
  </threadedComment>
  <threadedComment ref="H210" dT="2021-12-15T21:34:10.90" personId="{911E15BF-9149-1442-98C4-D63FAAB88BD6}" id="{AA9B4037-2E8E-7046-968A-F9D0A18017B6}">
    <text>OBJETIVO DEL PROGRAMA AUTORIDAD SANITARIA PAG 190 PTS</text>
  </threadedComment>
  <threadedComment ref="A211" dT="2021-12-13T17:19:00.26" personId="{911E15BF-9149-1442-98C4-D63FAAB88BD6}" id="{63E44C02-79A6-C04A-A0F0-A8CE28434AF3}">
    <text>EJE ESTRUCTURANTE No 4. PAG. 134 PTS</text>
  </threadedComment>
  <threadedComment ref="H211" dT="2021-12-15T21:34:10.90" personId="{911E15BF-9149-1442-98C4-D63FAAB88BD6}" id="{35D7BECF-3F73-7A40-B58A-F42C2D69A95C}">
    <text>OBJETIVO DEL PROGRAMA AUTORIDAD SANITARIA PAG 190 PTS</text>
  </threadedComment>
  <threadedComment ref="A212" dT="2021-12-13T17:19:00.26" personId="{911E15BF-9149-1442-98C4-D63FAAB88BD6}" id="{95A44103-A29F-C345-96D0-EFACDAFC1224}">
    <text>EJE ESTRUCTURANTE No 4. PAG. 134 PTS</text>
  </threadedComment>
  <threadedComment ref="D212" dT="2021-12-15T22:01:09.56" personId="{911E15BF-9149-1442-98C4-D63FAAB88BD6}" id="{D2D505FE-8903-9246-BF03-4088462EDACD}">
    <text>OBJETIVO SANITARIO PAG. 144 PTS</text>
  </threadedComment>
  <threadedComment ref="H212" dT="2021-12-15T21:49:14.30" personId="{911E15BF-9149-1442-98C4-D63FAAB88BD6}" id="{B3FADB11-8B6D-6643-BE6F-820D9AEBBE40}">
    <text>OBJETIVO PROGRAMA 11. PAG 204 PTS</text>
  </threadedComment>
  <threadedComment ref="A213" dT="2021-12-13T17:19:00.26" personId="{911E15BF-9149-1442-98C4-D63FAAB88BD6}" id="{478A522A-545B-4C39-ABF2-7697E3ADA3B4}">
    <text>EJE ESTRUCTURANTE No 4. PAG. 134 PTS</text>
  </threadedComment>
  <threadedComment ref="D213" dT="2021-12-15T22:01:09.56" personId="{911E15BF-9149-1442-98C4-D63FAAB88BD6}" id="{A5F6419C-A67F-4A72-9965-0B78A5126FE3}">
    <text>OBJETIVO SANITARIO PAG. 144 PTS</text>
  </threadedComment>
  <threadedComment ref="H213" dT="2021-12-15T21:49:14.30" personId="{911E15BF-9149-1442-98C4-D63FAAB88BD6}" id="{62CB14C4-ED09-4157-9174-C6B0FB86BBAC}">
    <text>OBJETIVO PROGRAMA 11. PAG 204 PTS</text>
  </threadedComment>
  <threadedComment ref="A214" dT="2021-12-13T17:19:00.26" personId="{911E15BF-9149-1442-98C4-D63FAAB88BD6}" id="{F5CA542D-10AA-9A43-8F92-6EB3689E4578}">
    <text>EJE ESTRUCTURANTE No 4. PAG. 134 PTS</text>
  </threadedComment>
  <threadedComment ref="D214" dT="2021-12-15T22:01:09.56" personId="{911E15BF-9149-1442-98C4-D63FAAB88BD6}" id="{98C91F14-4BC8-3B40-9CC8-DA65C8D25066}">
    <text>OBJETIVO SANITARIO PAG. 144 PTS</text>
  </threadedComment>
  <threadedComment ref="H214" dT="2021-12-15T21:49:14.30" personId="{911E15BF-9149-1442-98C4-D63FAAB88BD6}" id="{E95679BA-02E7-B24B-BA31-C4E9F1CCD3B3}">
    <text>OBJETIVO PROGRAMA 11. PAG 204 PTS</text>
  </threadedComment>
  <threadedComment ref="A215" dT="2021-12-13T17:19:00.26" personId="{911E15BF-9149-1442-98C4-D63FAAB88BD6}" id="{C2837452-051F-334A-8D06-675204082447}">
    <text>EJE ESTRUCTURANTE No 4. PAG. 134 PTS</text>
  </threadedComment>
  <threadedComment ref="D215" dT="2021-12-15T22:01:09.56" personId="{911E15BF-9149-1442-98C4-D63FAAB88BD6}" id="{27DC2460-C4F9-5341-A667-54A6ABCA2A47}">
    <text>OBJETIVO SANITARIO PAG. 144 PTS</text>
  </threadedComment>
  <threadedComment ref="H215" dT="2021-12-15T21:49:14.30" personId="{911E15BF-9149-1442-98C4-D63FAAB88BD6}" id="{BAAC9BEE-C09D-0F4E-BF64-0FBEAD957DB5}">
    <text>OBJETIVO PROGRAMA 11. PAG 204 PTS</text>
  </threadedComment>
  <threadedComment ref="A216" dT="2021-12-13T17:19:00.26" personId="{911E15BF-9149-1442-98C4-D63FAAB88BD6}" id="{68302607-C54D-49CF-BCB4-D7A451AEEAD2}">
    <text>EJE ESTRUCTURANTE No 4. PAG. 134 PTS</text>
  </threadedComment>
  <threadedComment ref="D216" dT="2021-12-15T22:01:09.56" personId="{911E15BF-9149-1442-98C4-D63FAAB88BD6}" id="{BA16203B-5170-4292-8352-715AB66FEE14}">
    <text>OBJETIVO SANITARIO PAG. 144 PTS</text>
  </threadedComment>
  <threadedComment ref="H216" dT="2021-12-15T21:49:14.30" personId="{911E15BF-9149-1442-98C4-D63FAAB88BD6}" id="{EB78839D-45BA-4824-A16B-9737C735D451}">
    <text>OBJETIVO PROGRAMA 11. PAG 204 PTS</text>
  </threadedComment>
  <threadedComment ref="A217" dT="2021-12-13T17:19:00.26" personId="{911E15BF-9149-1442-98C4-D63FAAB88BD6}" id="{D254500A-FEC6-C249-A910-62E19374D7B9}">
    <text>EJE ESTRUCTURANTE No 4. PAG. 134 PTS</text>
  </threadedComment>
  <threadedComment ref="D217" dT="2021-12-15T22:01:09.56" personId="{911E15BF-9149-1442-98C4-D63FAAB88BD6}" id="{3C0B8D05-03F9-A646-ADF6-639D85B9F408}">
    <text>OBJETIVO SANITARIO PAG. 144 PTS</text>
  </threadedComment>
  <threadedComment ref="H217" dT="2021-12-15T21:49:14.30" personId="{911E15BF-9149-1442-98C4-D63FAAB88BD6}" id="{32A4B951-85C4-F44D-A255-7A37D2D0858F}">
    <text>OBJETIVO PROGRAMA 11. PAG 204 PTS</text>
  </threadedComment>
  <threadedComment ref="L217" dT="2022-03-18T20:55:51.81" personId="{7D44AE58-D3D0-4299-8A4E-9B652F14ECC5}" id="{D8AABB52-D24A-47C4-80D9-CA302D27F473}">
    <text>eliminar actividad</text>
  </threadedComment>
  <threadedComment ref="A218" dT="2021-12-13T17:19:00.26" personId="{911E15BF-9149-1442-98C4-D63FAAB88BD6}" id="{0328762A-BDB7-EF42-A168-EE656146CFA7}">
    <text>EJE ESTRUCTURANTE No 4. PAG. 134 PTS</text>
  </threadedComment>
  <threadedComment ref="D218" dT="2021-12-15T22:01:09.56" personId="{911E15BF-9149-1442-98C4-D63FAAB88BD6}" id="{1C7C9E8F-F053-8641-984F-E5298D75F5C2}">
    <text>OBJETIVO SANITARIO PAG. 144 PTS</text>
  </threadedComment>
  <threadedComment ref="H218" dT="2021-12-15T21:49:14.30" personId="{911E15BF-9149-1442-98C4-D63FAAB88BD6}" id="{288AC6ED-69A7-C34B-95BD-64CCFB0ACD6F}">
    <text>OBJETIVO PROGRAMA 11. PAG 204 PTS</text>
  </threadedComment>
  <threadedComment ref="A219" dT="2021-12-13T17:19:00.26" personId="{911E15BF-9149-1442-98C4-D63FAAB88BD6}" id="{632E24B1-F075-344B-93D2-7378D59744F4}">
    <text>EJE ESTRUCTURANTE No 4. PAG. 134 PTS</text>
  </threadedComment>
  <threadedComment ref="D219" dT="2021-12-15T22:01:09.56" personId="{911E15BF-9149-1442-98C4-D63FAAB88BD6}" id="{CC732516-8BBD-9E4A-83D2-ABCD283C8A98}">
    <text>OBJETIVO SANITARIO PAG. 144 PTS</text>
  </threadedComment>
  <threadedComment ref="H219" dT="2021-12-15T21:49:14.30" personId="{911E15BF-9149-1442-98C4-D63FAAB88BD6}" id="{5E8D7CC7-944A-9A4C-AFDE-3BAD6244B790}">
    <text>OBJETIVO PROGRAMA 11. PAG 204 PTS</text>
  </threadedComment>
  <threadedComment ref="L219" dT="2022-03-18T20:56:12.92" personId="{7D44AE58-D3D0-4299-8A4E-9B652F14ECC5}" id="{54CEAF2A-5FAE-44D0-9815-32E66E5BF319}">
    <text>eliminar actividad</text>
  </threadedComment>
  <threadedComment ref="D220" dT="2021-12-03T12:25:57.84" personId="{911E15BF-9149-1442-98C4-D63FAAB88BD6}" id="{A1F3CE09-0A68-9B42-BCF8-EDCB81322019}">
    <text>OBJETIVO SANITARIO PAG 135 PTS</text>
  </threadedComment>
  <threadedComment ref="H220" dT="2021-12-03T12:25:37.51" personId="{911E15BF-9149-1442-98C4-D63FAAB88BD6}" id="{DF659B19-C308-5642-8F65-71FA0D44048A}">
    <text>OBJETIVO PROGRAMA PAG 200 PTS</text>
  </threadedComment>
  <threadedComment ref="A227" dT="2021-12-03T12:36:42.09" personId="{911E15BF-9149-1442-98C4-D63FAAB88BD6}" id="{6AC49E8E-F828-DB4E-8E0E-71D1CCEF6444}">
    <text>EJE ESTRUCTURANTE NO 1 TRANSFORMADO</text>
  </threadedComment>
  <threadedComment ref="D227" dT="2021-12-03T12:31:08.49" personId="{911E15BF-9149-1442-98C4-D63FAAB88BD6}" id="{BA56BCB8-0AF4-4044-86B9-F279A006AC17}">
    <text>OBJETIVO SANITARIO PAG 139 PTS</text>
  </threadedComment>
  <threadedComment ref="H227" dT="2021-12-03T12:33:34.77" personId="{911E15BF-9149-1442-98C4-D63FAAB88BD6}" id="{70E0BD35-5C39-8644-B48A-66FC4684AD04}">
    <text>OBJETIVO PROGRAMA PAG 200 PTS</text>
  </threadedComment>
  <threadedComment ref="A228" dT="2021-12-03T12:36:42.09" personId="{911E15BF-9149-1442-98C4-D63FAAB88BD6}" id="{61E5385B-D0F9-401D-BF41-756F2F92CE9C}">
    <text>EJE ESTRUCTURANTE NO 1 TRANSFORMADO</text>
  </threadedComment>
  <threadedComment ref="D228" dT="2021-12-03T12:31:08.49" personId="{911E15BF-9149-1442-98C4-D63FAAB88BD6}" id="{8AF941FB-3F07-4C4E-A754-31B10BC172DF}">
    <text>OBJETIVO SANITARIO PAG 139 PTS</text>
  </threadedComment>
  <threadedComment ref="H228" dT="2021-12-03T12:33:34.77" personId="{911E15BF-9149-1442-98C4-D63FAAB88BD6}" id="{BB1D766D-6AD3-4633-8784-19EB5490079A}">
    <text>OBJETIVO PROGRAMA PAG 200 PTS</text>
  </threadedComment>
  <threadedComment ref="A229" dT="2021-12-03T12:36:42.09" personId="{911E15BF-9149-1442-98C4-D63FAAB88BD6}" id="{ABC77E85-E351-0244-8C44-4E213863B80A}">
    <text>EJE ESTRUCTURANTE NO 1 TRANSFORMADO</text>
  </threadedComment>
  <threadedComment ref="A230" dT="2021-12-03T12:36:42.09" personId="{911E15BF-9149-1442-98C4-D63FAAB88BD6}" id="{FC516A83-0049-D845-8DCE-27D8053615B4}">
    <text>EJE ESTRUCTURANTE NO 1 TRANSFORMADO</text>
  </threadedComment>
  <threadedComment ref="A231" dT="2021-12-03T12:36:42.09" personId="{911E15BF-9149-1442-98C4-D63FAAB88BD6}" id="{A2A95D26-8C55-504E-9819-6BE00E156605}">
    <text>EJE ESTRUCTURANTE NO 1 TRANSFORMADO</text>
  </threadedComment>
  <threadedComment ref="A232" dT="2021-12-03T12:36:42.09" personId="{911E15BF-9149-1442-98C4-D63FAAB88BD6}" id="{271656CF-2BEB-D14C-86F8-9342F7E923B5}">
    <text>EJE ESTRUCTURANTE NO 1 TRANSFORMADO</text>
  </threadedComment>
  <threadedComment ref="A233" dT="2021-12-02T20:13:27.49" personId="{911E15BF-9149-1442-98C4-D63FAAB88BD6}" id="{9AF1D19D-091A-428E-80F4-7E1D6F454250}">
    <text>EJE ESTRUCTURANTE NO 1 TRANSFORMADO PAG 132 PTS</text>
  </threadedComment>
  <threadedComment ref="D233" dT="2021-11-30T16:13:36.34" personId="{911E15BF-9149-1442-98C4-D63FAAB88BD6}" id="{A2CE6AD4-3E0F-461E-AA64-438B303FD5FD}">
    <text>OBJETIVO SANITARIO PAG 136 PTS</text>
  </threadedComment>
  <threadedComment ref="A234" dT="2021-12-02T20:13:27.49" personId="{911E15BF-9149-1442-98C4-D63FAAB88BD6}" id="{FB052EF8-5506-4BB9-9BE1-DF5C59BF0712}">
    <text>EJE ESTRUCTURANTE NO 1 TRANSFORMADO PAG 132 PTS</text>
  </threadedComment>
  <threadedComment ref="D234" dT="2021-11-30T16:13:36.34" personId="{911E15BF-9149-1442-98C4-D63FAAB88BD6}" id="{FA34CDBA-DB5B-45ED-A276-206FFC7F677A}">
    <text>OBJETIVO SANITARIO PAG 136 PTS</text>
  </threadedComment>
  <threadedComment ref="A235" dT="2021-12-02T20:13:27.49" personId="{911E15BF-9149-1442-98C4-D63FAAB88BD6}" id="{47206DE3-A5EC-4738-922D-4B69A15F8732}">
    <text>EJE ESTRUCTURANTE NO 1 TRANSFORMADO PAG 132 PTS</text>
  </threadedComment>
  <threadedComment ref="D235" dT="2021-11-30T16:13:36.34" personId="{911E15BF-9149-1442-98C4-D63FAAB88BD6}" id="{473B4C79-A705-4460-931E-3E03217B1EDE}">
    <text>OBJETIVO SANITARIO PAG 136 PTS</text>
  </threadedComment>
  <threadedComment ref="A236" dT="2021-12-02T20:13:27.49" personId="{911E15BF-9149-1442-98C4-D63FAAB88BD6}" id="{433B1EE1-1826-4FDE-8916-3AE8CE0C323F}">
    <text>EJE ESTRUCTURANTE NO 1 TRANSFORMADO PAG 132 PTS</text>
  </threadedComment>
  <threadedComment ref="D236" dT="2021-11-30T16:13:36.34" personId="{911E15BF-9149-1442-98C4-D63FAAB88BD6}" id="{05D865DE-8781-42E8-B776-F6825A1288F1}">
    <text>OBJETIVO SANITARIO PAG 136 PTS</text>
  </threadedComment>
  <threadedComment ref="A237" dT="2021-12-02T20:13:27.49" personId="{911E15BF-9149-1442-98C4-D63FAAB88BD6}" id="{B4D7AFB0-355C-5746-BCE5-39EE0CB1BEB3}">
    <text>EJE ESTRUCTURANTE NO 1 TRANSFORMADO PAG 132 PTS</text>
  </threadedComment>
  <threadedComment ref="D237" dT="2021-11-30T16:13:36.34" personId="{911E15BF-9149-1442-98C4-D63FAAB88BD6}" id="{ECA40156-2BC2-814B-9A61-18D71DB815B6}">
    <text>OBJETIVO SANITARIO PAG 136 PTS</text>
  </threadedComment>
  <threadedComment ref="A238" dT="2021-12-13T16:37:54.94" personId="{911E15BF-9149-1442-98C4-D63FAAB88BD6}" id="{C6FA89DD-15D2-E144-898D-44DFE972EF3C}">
    <text>EJE ESTRUCTURANTE No 2 PAG 133 PTS</text>
  </threadedComment>
  <threadedComment ref="D238" dT="2021-12-20T20:31:28.02" personId="{911E15BF-9149-1442-98C4-D63FAAB88BD6}" id="{A45692C9-D2EC-1F4A-9D30-34431EB2EC22}">
    <text xml:space="preserve">OBJETIVO SANITARIO: PAG 149 PTS
</text>
  </threadedComment>
  <threadedComment ref="H238" dT="2021-12-20T20:34:09.53" personId="{911E15BF-9149-1442-98C4-D63FAAB88BD6}" id="{65EEF8D4-2BC4-4748-820A-CE43DF913F7F}">
    <text>OBJETIVO DEL PROGRAMA PAG 166 PTS</text>
  </threadedComment>
  <threadedComment ref="A239" dT="2021-12-13T16:37:54.94" personId="{911E15BF-9149-1442-98C4-D63FAAB88BD6}" id="{C89A06AF-E6DC-9F4D-8880-D9362A2FCFD8}">
    <text>EJE ESTRUCTURANTE No 2 PAG 133 PTS</text>
  </threadedComment>
  <threadedComment ref="D239" dT="2021-12-20T20:31:28.02" personId="{911E15BF-9149-1442-98C4-D63FAAB88BD6}" id="{3590CF9C-5F4F-764B-A18B-CC97AD77E529}">
    <text xml:space="preserve">OBJETIVO SANITARIO: PAG 149 PTS
</text>
  </threadedComment>
  <threadedComment ref="H239" dT="2021-12-20T20:34:09.53" personId="{911E15BF-9149-1442-98C4-D63FAAB88BD6}" id="{9B19EF30-4FD8-8F4B-B9A3-1CA6F728735C}">
    <text>OBJETIVO DEL PROGRAMA PAG 166 PTS</text>
  </threadedComment>
  <threadedComment ref="A240" dT="2021-12-13T16:37:54.94" personId="{911E15BF-9149-1442-98C4-D63FAAB88BD6}" id="{844F616C-D31C-45FB-A5C5-6B0E9CB81863}">
    <text>EJE ESTRUCTURANTE No 2 PAG 133 PTS</text>
  </threadedComment>
  <threadedComment ref="D240" dT="2021-12-20T20:31:28.02" personId="{911E15BF-9149-1442-98C4-D63FAAB88BD6}" id="{8A64D556-8B82-4899-B64F-F9E12EE3F256}">
    <text xml:space="preserve">OBJETIVO SANITARIO: PAG 149 PTS
</text>
  </threadedComment>
  <threadedComment ref="H240" dT="2021-12-20T20:34:09.53" personId="{911E15BF-9149-1442-98C4-D63FAAB88BD6}" id="{00FE01C2-3894-E24B-A6BE-2BF4E87AE99B}">
    <text>OBJETIVO DEL PROGRAMA PAG 166 PTS</text>
  </threadedComment>
  <threadedComment ref="A241" dT="2021-12-13T16:37:54.94" personId="{911E15BF-9149-1442-98C4-D63FAAB88BD6}" id="{24D6EDAD-19B7-8A43-8AA0-43D84272E69A}">
    <text>EJE ESTRUCTURANTE No 2 PAG 133 PTS</text>
  </threadedComment>
  <threadedComment ref="D241" dT="2021-12-20T20:31:28.02" personId="{911E15BF-9149-1442-98C4-D63FAAB88BD6}" id="{04BCC165-4D4E-184F-A14A-A901D2E16057}">
    <text xml:space="preserve">OBJETIVO SANITARIO: PAG 149 PTS
</text>
  </threadedComment>
  <threadedComment ref="H241" dT="2021-12-20T20:34:09.53" personId="{911E15BF-9149-1442-98C4-D63FAAB88BD6}" id="{00FE01C2-3894-E24C-A6BE-2BF4E87AE99B}">
    <text>OBJETIVO DEL PROGRAMA PAG 166 PTS</text>
  </threadedComment>
  <threadedComment ref="A242" dT="2021-12-13T17:19:00.26" personId="{911E15BF-9149-1442-98C4-D63FAAB88BD6}" id="{6C1300B8-1D30-3543-984C-598185EC3F72}">
    <text>EJE ESTRUCTURANTE No 4. PAG. 134 PTS</text>
  </threadedComment>
  <threadedComment ref="D242" dT="2021-12-20T20:02:42.49" personId="{911E15BF-9149-1442-98C4-D63FAAB88BD6}" id="{E5E31B87-79BB-0C47-A37F-872CAE7378DD}">
    <text>OBJETIVO SANITARIO PAG 156 PTS</text>
  </threadedComment>
  <threadedComment ref="H242" dT="2021-12-13T19:08:12.24" personId="{911E15BF-9149-1442-98C4-D63FAAB88BD6}" id="{F4329EC8-3AE6-9741-A3ED-C310BA2C68AF}">
    <text>OBJETIVO PROGRAMA 2 NUESTRA VIDA. PAG 183 PTS</text>
  </threadedComment>
  <threadedComment ref="A243" dT="2021-12-13T17:19:00.26" personId="{911E15BF-9149-1442-98C4-D63FAAB88BD6}" id="{B7337DF2-0F56-764C-99A1-D4065F8193B4}">
    <text>EJE ESTRUCTURANTE No 4. PAG. 134 PTS</text>
  </threadedComment>
  <threadedComment ref="D243" dT="2021-12-20T20:02:42.49" personId="{911E15BF-9149-1442-98C4-D63FAAB88BD6}" id="{4CE9D4A8-E16C-3441-969D-60124CCC6117}">
    <text>OBJETIVO SANITARIO PAG 156 PTS</text>
  </threadedComment>
  <threadedComment ref="H243" dT="2021-12-13T19:08:12.24" personId="{911E15BF-9149-1442-98C4-D63FAAB88BD6}" id="{2D1D0068-5D6F-794E-BBB4-8648BA981428}">
    <text>OBJETIVO PROGRAMA 2 NUESTRA VIDA. PAG 183 PTS</text>
  </threadedComment>
  <threadedComment ref="A244" dT="2021-12-13T17:19:00.26" personId="{911E15BF-9149-1442-98C4-D63FAAB88BD6}" id="{5FE86EEB-87C7-46D5-A0E8-B9A60BB6DF04}">
    <text>EJE ESTRUCTURANTE No 4. PAG. 134 PTS</text>
  </threadedComment>
  <threadedComment ref="H244" dT="2021-12-15T21:34:10.90" personId="{911E15BF-9149-1442-98C4-D63FAAB88BD6}" id="{5F1EB6C0-C227-D944-8139-2E4D81F41391}">
    <text>OBJETIVO DEL PROGRAMA AUTORIDAD SANITARIA PAG 190 PTS</text>
  </threadedComment>
  <threadedComment ref="A245" dT="2021-12-13T17:19:00.26" personId="{911E15BF-9149-1442-98C4-D63FAAB88BD6}" id="{116A2329-17E7-4AFB-AA4F-F8CACD15CFE3}">
    <text>EJE ESTRUCTURANTE No 4. PAG. 134 PTS</text>
  </threadedComment>
  <threadedComment ref="A246" dT="2021-12-13T17:19:00.26" personId="{911E15BF-9149-1442-98C4-D63FAAB88BD6}" id="{0454A414-38FD-4D01-8261-2B6F27A3B078}">
    <text>EJE ESTRUCTURANTE No 4. PAG. 134 PTS</text>
  </threadedComment>
</ThreadedComments>
</file>

<file path=xl/threadedComments/threadedComment2.xml><?xml version="1.0" encoding="utf-8"?>
<ThreadedComments xmlns="http://schemas.microsoft.com/office/spreadsheetml/2018/threadedcomments" xmlns:x="http://schemas.openxmlformats.org/spreadsheetml/2006/main">
  <threadedComment ref="A20" dT="2021-12-02T20:13:27.49" personId="{911E15BF-9149-1442-98C4-D63FAAB88BD6}" id="{F213793C-204C-BE46-9456-82808127C977}">
    <text>EJE ESTRUCTURANTE NO 1 TRANSFORMADO PAG 132 PTS</text>
  </threadedComment>
  <threadedComment ref="D20" dT="2021-11-30T16:56:55.10" personId="{911E15BF-9149-1442-98C4-D63FAAB88BD6}" id="{1E6A8F0A-C296-A341-9B04-BE0DE67A5208}">
    <text>OBJETIVO SANITARIO PAG 137 PTS</text>
  </threadedComment>
  <threadedComment ref="H20" dT="2021-12-02T20:04:34.70" personId="{911E15BF-9149-1442-98C4-D63FAAB88BD6}" id="{FD301607-D27A-F844-8F9E-D06FEB53F0C7}">
    <text>OBJETIVO PROGRAMA PAG 200 PTS</text>
  </threadedComment>
  <threadedComment ref="A21" dT="2021-12-02T20:13:27.49" personId="{911E15BF-9149-1442-98C4-D63FAAB88BD6}" id="{C24BBE0F-70BB-D344-8A7E-8F5AE327F89F}">
    <text>EJE ESTRUCTURANTE NO 1 TRANSFORMADO PAG 132 PTS</text>
  </threadedComment>
  <threadedComment ref="D21" dT="2021-11-30T16:56:55.10" personId="{911E15BF-9149-1442-98C4-D63FAAB88BD6}" id="{2C4885CB-D4F4-2449-9B1F-1D620EB0BD5A}">
    <text>OBJETIVO SANITARIO PAG 137 PTS</text>
  </threadedComment>
  <threadedComment ref="A22" dT="2021-12-02T20:13:27.49" personId="{911E15BF-9149-1442-98C4-D63FAAB88BD6}" id="{AB70BD4F-16DF-974D-A306-20E3B4AF7C65}">
    <text>EJE ESTRUCTURANTE NO 1 TRANSFORMADO PAG 132 PTS</text>
  </threadedComment>
  <threadedComment ref="D22" dT="2021-11-30T16:56:55.10" personId="{911E15BF-9149-1442-98C4-D63FAAB88BD6}" id="{5C7820A8-F801-574A-B16E-CC7597DA28B1}">
    <text>OBJETIVO SANITARIO PAG 137 PTS</text>
  </threadedComment>
  <threadedComment ref="A23" dT="2021-12-02T20:13:27.49" personId="{911E15BF-9149-1442-98C4-D63FAAB88BD6}" id="{6F3C5FB2-6541-BF41-84BC-62DBF50CB135}">
    <text>EJE ESTRUCTURANTE NO 1 TRANSFORMADO PAG 132 PTS</text>
  </threadedComment>
  <threadedComment ref="D23" dT="2021-11-30T16:56:55.10" personId="{911E15BF-9149-1442-98C4-D63FAAB88BD6}" id="{519BD387-C66B-284D-83AC-C3BB00DBC391}">
    <text>OBJETIVO SANITARIO PAG 137 PTS</text>
  </threadedComment>
  <threadedComment ref="A24" dT="2021-12-02T20:13:27.49" personId="{911E15BF-9149-1442-98C4-D63FAAB88BD6}" id="{68C163ED-A6B7-4920-BD4D-4F9CD8279E52}">
    <text>EJE ESTRUCTURANTE NO 1 TRANSFORMADO PAG 132 PTS</text>
  </threadedComment>
  <threadedComment ref="D24" dT="2021-11-30T17:26:58.22" personId="{911E15BF-9149-1442-98C4-D63FAAB88BD6}" id="{9B77F967-C798-4C64-A4D2-7A66A5918904}">
    <text>OBJETIVO SANITARIO PAG 137 PTS</text>
  </threadedComment>
  <threadedComment ref="A25" dT="2021-12-02T20:13:27.49" personId="{911E15BF-9149-1442-98C4-D63FAAB88BD6}" id="{29645F94-CD46-4DCE-B077-5A95A6EAE141}">
    <text>EJE ESTRUCTURANTE NO 1 TRANSFORMADO PAG 132 PTS</text>
  </threadedComment>
  <threadedComment ref="D25" dT="2021-11-30T17:26:58.22" personId="{911E15BF-9149-1442-98C4-D63FAAB88BD6}" id="{BE744AF3-5B73-41AD-84B9-32FB5148E09B}">
    <text>OBJETIVO SANITARIO PAG 137 PTS</text>
  </threadedComment>
  <threadedComment ref="A26" dT="2021-12-02T20:13:27.49" personId="{911E15BF-9149-1442-98C4-D63FAAB88BD6}" id="{A38C06D8-A988-4CDC-9BDB-88E02957C933}">
    <text>EJE ESTRUCTURANTE NO 1 TRANSFORMADO PAG 132 PTS</text>
  </threadedComment>
  <threadedComment ref="D26" dT="2021-11-30T17:26:58.22" personId="{911E15BF-9149-1442-98C4-D63FAAB88BD6}" id="{264360C1-4F30-4064-A7F5-617C77481801}">
    <text>OBJETIVO SANITARIO PAG 137 PTS</text>
  </threadedComment>
  <threadedComment ref="A27" dT="2021-12-02T20:13:27.49" personId="{911E15BF-9149-1442-98C4-D63FAAB88BD6}" id="{9E443282-3A21-46C2-9D33-1E8B8F13B13F}">
    <text>EJE ESTRUCTURANTE NO 1 TRANSFORMADO PAG 132 PTS</text>
  </threadedComment>
  <threadedComment ref="D27" dT="2021-11-30T17:26:58.22" personId="{911E15BF-9149-1442-98C4-D63FAAB88BD6}" id="{CE2B51C8-778D-4DEA-941F-C20FF4215000}">
    <text>OBJETIVO SANITARIO PAG 137 PTS</text>
  </threadedComment>
  <threadedComment ref="A28" dT="2021-12-02T20:13:27.49" personId="{911E15BF-9149-1442-98C4-D63FAAB88BD6}" id="{F61958EB-D222-4F64-B14A-1CC47F0CB2F6}">
    <text>EJE ESTRUCTURANTE NO 1 TRANSFORMADO PAG 132 PTS</text>
  </threadedComment>
  <threadedComment ref="D28" dT="2021-11-30T17:26:58.22" personId="{911E15BF-9149-1442-98C4-D63FAAB88BD6}" id="{8860DB6E-7BC5-4F34-A036-79AC0E7A1EC6}">
    <text>OBJETIVO SANITARIO PAG 137 PTS</text>
  </threadedComment>
  <threadedComment ref="A29" dT="2021-12-02T20:11:16.67" personId="{911E15BF-9149-1442-98C4-D63FAAB88BD6}" id="{487D8B0E-621F-DF49-8673-1861C54E818A}">
    <text>EJE ESTRUCTURANTE  No. 1 TRANSFORMADO PG 132 PTS</text>
  </threadedComment>
  <threadedComment ref="D29" dT="2021-12-03T12:29:42.13" personId="{911E15BF-9149-1442-98C4-D63FAAB88BD6}" id="{E8B4D7B7-46A1-7B49-8F5C-C9E75293BA2A}">
    <text>OBJETIVO SANITARIO PAG 138 PTS</text>
  </threadedComment>
  <threadedComment ref="H29" dT="2021-12-03T12:28:58.39" personId="{911E15BF-9149-1442-98C4-D63FAAB88BD6}" id="{0E5D802A-961F-E648-908F-5CE04CC492A0}">
    <text>OBJETIVO PROGRAMA PAG 200 PTS</text>
  </threadedComment>
  <threadedComment ref="A30" dT="2021-12-02T20:11:16.67" personId="{911E15BF-9149-1442-98C4-D63FAAB88BD6}" id="{EB9608B9-01BC-7949-8989-17A1E32D55A8}">
    <text>EJE ESTRUCTURANTE  No. 1 TRANSFORMADO PG 132 PTS</text>
  </threadedComment>
  <threadedComment ref="A31" dT="2021-12-02T20:11:16.67" personId="{911E15BF-9149-1442-98C4-D63FAAB88BD6}" id="{32641849-4A00-A243-B9BB-40D23C90E214}">
    <text>EJE ESTRUCTURANTE  No. 1 TRANSFORMADO PG 132 PTS</text>
  </threadedComment>
  <threadedComment ref="A32" dT="2021-12-02T20:11:16.67" personId="{911E15BF-9149-1442-98C4-D63FAAB88BD6}" id="{549A444E-8DB1-364C-899B-80DA3C8AD2A7}">
    <text>EJE ESTRUCTURANTE  No. 1 TRANSFORMADO PG 132 PTS</text>
  </threadedComment>
  <threadedComment ref="D32" dT="2022-03-03T16:44:08.26" personId="{35AEE4FB-8ECA-46D1-ABCC-D947E8EC8BCD}" id="{1A09D617-00F6-4EEF-B13E-B3A5A53AE681}">
    <text>pag 137 PTS Objetivo Sanitario</text>
  </threadedComment>
  <threadedComment ref="A33" dT="2021-12-02T20:11:16.67" personId="{911E15BF-9149-1442-98C4-D63FAAB88BD6}" id="{DAFDF2BD-B6AC-ED4E-A185-48A5AA39542A}">
    <text>EJE ESTRUCTURANTE  No. 1 TRANSFORMADO PG 132 PTS</text>
  </threadedComment>
  <threadedComment ref="A34" dT="2021-12-02T20:11:16.67" personId="{911E15BF-9149-1442-98C4-D63FAAB88BD6}" id="{CA8CE11B-C6DE-E84F-80CF-39698E764500}">
    <text>EJE ESTRUCTURANTE  No. 1 TRANSFORMADO PG 132 PTS</text>
  </threadedComment>
  <threadedComment ref="A35" dT="2021-12-02T20:11:16.67" personId="{911E15BF-9149-1442-98C4-D63FAAB88BD6}" id="{85892046-29B1-468B-B2B8-BDEB64C6EBA4}">
    <text>EJE ESTRUCTURANTE  No. 1 TRANSFORMADO PG 132 PTS</text>
  </threadedComment>
  <threadedComment ref="A36" dT="2021-12-02T20:13:27.49" personId="{911E15BF-9149-1442-98C4-D63FAAB88BD6}" id="{D188EE51-4C12-46F2-872C-8C02BF90822F}">
    <text>EJE ESTRUCTURANTE NO 1 TRANSFORMADO PAG 132 PTS</text>
  </threadedComment>
  <threadedComment ref="D36" dT="2021-11-30T17:26:58.22" personId="{911E15BF-9149-1442-98C4-D63FAAB88BD6}" id="{B376A052-6508-4AB5-BBDA-8973DA1F1EE7}">
    <text>OBJETIVO SANITARIO PAG 137 PTS</text>
  </threadedComment>
  <threadedComment ref="A37" dT="2021-12-02T20:11:16.67" personId="{911E15BF-9149-1442-98C4-D63FAAB88BD6}" id="{282861AE-922F-214E-BC63-50D2533B7184}">
    <text>EJE ESTRUCTURANTE  No. 1 TRANSFORMADO PG 132 PTS</text>
  </threadedComment>
  <threadedComment ref="A38" dT="2021-12-03T12:44:48.16" personId="{911E15BF-9149-1442-98C4-D63FAAB88BD6}" id="{3C9B6021-0332-F94F-A054-48898532B0B7}">
    <text>EJE ESTRUCTURANTE NO 1</text>
  </threadedComment>
  <threadedComment ref="D38" dT="2021-11-30T17:26:58.22" personId="{911E15BF-9149-1442-98C4-D63FAAB88BD6}" id="{188042D7-99EF-1448-BE70-62CE6C116F35}">
    <text>OBJETIVO SANITARIO PAG 137 PTS</text>
  </threadedComment>
  <threadedComment ref="H38" dT="2021-12-03T12:45:06.72" personId="{911E15BF-9149-1442-98C4-D63FAAB88BD6}" id="{6A53990F-1DE4-D74D-9859-60B378F3F229}">
    <text>OBJETIVO PROGRAMA PAG 200 PTS</text>
  </threadedComment>
  <threadedComment ref="A39" dT="2021-12-02T20:13:27.49" personId="{911E15BF-9149-1442-98C4-D63FAAB88BD6}" id="{E7265BE9-4772-4A4B-B2FC-1F3024F97DAF}">
    <text>EJE ESTRUCTURANTE NO 1 TRANSFORMADO PAG 132 PTS</text>
  </threadedComment>
  <threadedComment ref="D39" dT="2021-11-30T17:26:58.22" personId="{911E15BF-9149-1442-98C4-D63FAAB88BD6}" id="{F917EE4D-2266-E74A-B019-83DD55300692}">
    <text>OBJETIVO SANITARIO PAG 137 PTS</text>
  </threadedComment>
  <threadedComment ref="H39" dT="2021-12-03T12:45:06.72" personId="{911E15BF-9149-1442-98C4-D63FAAB88BD6}" id="{3E83322B-4A07-604D-B0EA-144268C93493}">
    <text>OBJETIVO PROGRAMA PAG 200 PTS</text>
  </threadedComment>
  <threadedComment ref="A40" dT="2021-12-02T20:13:27.49" personId="{911E15BF-9149-1442-98C4-D63FAAB88BD6}" id="{A983C88A-0B0E-7041-87A8-D2FEFF33ED8A}">
    <text>EJE ESTRUCTURANTE NO 1 TRANSFORMADO PAG 132 PTS</text>
  </threadedComment>
  <threadedComment ref="D40" dT="2021-11-30T17:26:58.22" personId="{911E15BF-9149-1442-98C4-D63FAAB88BD6}" id="{6BBD69F9-4396-6142-BB96-0587448A4524}">
    <text>OBJETIVO SANITARIO PAG 137 PTS</text>
  </threadedComment>
  <threadedComment ref="H40" dT="2021-12-03T12:45:06.72" personId="{911E15BF-9149-1442-98C4-D63FAAB88BD6}" id="{AA39A919-9800-7846-95F8-0315EBEC695C}">
    <text>OBJETIVO PROGRAMA PAG 200 PTS</text>
  </threadedComment>
  <threadedComment ref="A41" dT="2021-12-02T20:13:27.49" personId="{911E15BF-9149-1442-98C4-D63FAAB88BD6}" id="{31F95F69-2CA0-F149-8D74-7E7865396ABE}">
    <text>EJE ESTRUCTURANTE NO 1 TRANSFORMADO PAG 132 PTS</text>
  </threadedComment>
  <threadedComment ref="D41" dT="2021-11-30T17:26:58.22" personId="{911E15BF-9149-1442-98C4-D63FAAB88BD6}" id="{08DDD2D1-8301-9C4A-B955-5279EE4748F9}">
    <text>OBJETIVO SANITARIO PAG 137 PTS</text>
  </threadedComment>
  <threadedComment ref="H41" dT="2021-12-03T12:45:06.72" personId="{911E15BF-9149-1442-98C4-D63FAAB88BD6}" id="{E5A6768A-9713-C34B-8C83-C8C0C4A0138E}">
    <text>OBJETIVO PROGRAMA PAG 200 PTS</text>
  </threadedComment>
  <threadedComment ref="A42" dT="2021-12-02T20:13:27.49" personId="{911E15BF-9149-1442-98C4-D63FAAB88BD6}" id="{68216011-89EE-7549-AFE1-5111FB441AAE}">
    <text>EJE ESTRUCTURANTE NO 1 TRANSFORMADO PAG 132 PTS</text>
  </threadedComment>
  <threadedComment ref="D42" dT="2021-11-30T17:26:58.22" personId="{911E15BF-9149-1442-98C4-D63FAAB88BD6}" id="{81B3A903-5741-B450-AA55-55729867F457}">
    <text>OBJETIVO SANITARIO PAG 137 PTS</text>
  </threadedComment>
  <threadedComment ref="H42" dT="2021-12-03T12:45:06.72" personId="{911E15BF-9149-1442-98C4-D63FAAB88BD6}" id="{3B4A7EBB-3567-E34C-A240-FC57318C966C}">
    <text>OBJETIVO PROGRAMA PAG 200 PTS</text>
  </threadedComment>
  <threadedComment ref="A43" dT="2021-12-02T20:13:27.49" personId="{911E15BF-9149-1442-98C4-D63FAAB88BD6}" id="{53DB14BD-8A43-4283-BAE9-262BF8F6BC7B}">
    <text>EJE ESTRUCTURANTE NO 1 TRANSFORMADO PAG 132 PTS</text>
  </threadedComment>
  <threadedComment ref="D43" dT="2021-11-30T17:26:58.22" personId="{911E15BF-9149-1442-98C4-D63FAAB88BD6}" id="{819CF5B4-19BD-42A4-A486-65EF83B06175}">
    <text>OBJETIVO SANITARIO PAG 137 PTS</text>
  </threadedComment>
  <threadedComment ref="A44" dT="2021-12-02T20:13:27.49" personId="{911E15BF-9149-1442-98C4-D63FAAB88BD6}" id="{0BE42A7E-A988-684E-9B4E-B4362CA334E0}">
    <text>EJE ESTRUCTURANTE NO 1 TRANSFORMADO PAG 132 PTS</text>
  </threadedComment>
  <threadedComment ref="D44" dT="2021-11-30T17:26:58.22" personId="{911E15BF-9149-1442-98C4-D63FAAB88BD6}" id="{9CE1A16B-199F-DA4B-9850-D9EBA0D9537F}">
    <text>OBJETIVO SANITARIO PAG 137 PTS</text>
  </threadedComment>
  <threadedComment ref="H44" dT="2021-12-03T12:45:06.72" personId="{911E15BF-9149-1442-98C4-D63FAAB88BD6}" id="{CA051831-7B26-7242-A337-E440BA40E21C}">
    <text>OBJETIVO PROGRAMA PAG 200 PTS</text>
  </threadedComment>
  <threadedComment ref="A45" dT="2021-12-02T20:13:27.49" personId="{911E15BF-9149-1442-98C4-D63FAAB88BD6}" id="{180C9336-4035-0646-9E33-07C7E19A9D02}">
    <text>EJE ESTRUCTURANTE NO 1 TRANSFORMADO PAG 132 PTS</text>
  </threadedComment>
  <threadedComment ref="D45" dT="2021-11-30T17:26:58.22" personId="{911E15BF-9149-1442-98C4-D63FAAB88BD6}" id="{67B7A1DE-2C9A-044F-9D29-325D1BA4FF95}">
    <text>OBJETIVO SANITARIO PAG 137 PTS</text>
  </threadedComment>
  <threadedComment ref="H45" dT="2021-12-03T12:45:06.72" personId="{911E15BF-9149-1442-98C4-D63FAAB88BD6}" id="{25CD346B-B895-A545-B179-A1C9243515EE}">
    <text>OBJETIVO PROGRAMA PAG 200 PTS</text>
  </threadedComment>
  <threadedComment ref="A46" dT="2021-12-02T20:11:16.67" personId="{911E15BF-9149-1442-98C4-D63FAAB88BD6}" id="{5A6B1CD9-878A-F744-815A-06FFFE18A0EE}">
    <text>EJE ESTRUCTURANTE  No. 1 TRANSFORMADO PG 132 PTS</text>
  </threadedComment>
  <threadedComment ref="H46" dT="2021-12-15T21:23:16.28" personId="{911E15BF-9149-1442-98C4-D63FAAB88BD6}" id="{2BC66CE4-A4F6-8E4B-B685-1CCEF7EB94AF}">
    <text>OBJETIVO PROGRAMA PROTECCION Y TRATO DIGNO PAG 169 Y 168 PTS</text>
  </threadedComment>
  <threadedComment ref="A47" dT="2021-12-02T20:11:16.67" personId="{911E15BF-9149-1442-98C4-D63FAAB88BD6}" id="{AE0E7282-D668-2D48-B041-4C4C602F9114}">
    <text>EJE ESTRUCTURANTE  No. 1 TRANSFORMADO PG 132 PTS</text>
  </threadedComment>
  <threadedComment ref="H47" dT="2021-12-15T21:23:16.28" personId="{911E15BF-9149-1442-98C4-D63FAAB88BD6}" id="{1315EFE6-E0C5-D341-B233-74078E01D718}">
    <text>OBJETIVO PROGRAMA PROTECCION Y TRATO DIGNO PAG 169 Y 168 PTS</text>
  </threadedComment>
  <threadedComment ref="A48" dT="2021-12-02T20:11:16.67" personId="{911E15BF-9149-1442-98C4-D63FAAB88BD6}" id="{299B4CE4-D437-AF48-8107-FFD0B944C9F1}">
    <text>EJE ESTRUCTURANTE  No. 1 TRANSFORMADO PG 132 PTS</text>
  </threadedComment>
  <threadedComment ref="H48" dT="2021-12-15T21:23:16.28" personId="{911E15BF-9149-1442-98C4-D63FAAB88BD6}" id="{4B29750E-3BB4-D24F-A69F-E4207B32B9AF}">
    <text>OBJETIVO PROGRAMA PROTECCION Y TRATO DIGNO PAG 169 Y 168 PTS</text>
  </threadedComment>
  <threadedComment ref="A49" dT="2021-12-02T20:11:16.67" personId="{911E15BF-9149-1442-98C4-D63FAAB88BD6}" id="{1DBD0447-A6F6-024F-9A54-859A194284CC}">
    <text>EJE ESTRUCTURANTE  No. 1 TRANSFORMADO PG 132 PTS</text>
  </threadedComment>
  <threadedComment ref="H49" dT="2021-12-15T21:23:16.28" personId="{911E15BF-9149-1442-98C4-D63FAAB88BD6}" id="{CFD124C1-BB33-3C4F-A7BB-055475BC4201}">
    <text>OBJETIVO PROGRAMA PROTECCION Y TRATO DIGNO PAG 169 Y 168 PTS</text>
  </threadedComment>
  <threadedComment ref="A50" dT="2021-12-02T20:11:16.67" personId="{911E15BF-9149-1442-98C4-D63FAAB88BD6}" id="{8B0EBD58-8782-2950-A378-6614A7465DCA}">
    <text>EJE ESTRUCTURANTE  No. 1 TRANSFORMADO PG 132 PTS</text>
  </threadedComment>
  <threadedComment ref="H50" dT="2021-12-15T21:23:16.28" personId="{911E15BF-9149-1442-98C4-D63FAAB88BD6}" id="{7F2B79EB-D042-1E48-AE37-E3004D740121}">
    <text>OBJETIVO PROGRAMA PROTECCION Y TRATO DIGNO PAG 169 Y 168 PTS</text>
  </threadedComment>
  <threadedComment ref="A51" dT="2021-12-02T20:11:16.67" personId="{911E15BF-9149-1442-98C4-D63FAAB88BD6}" id="{EFFB7F1E-943E-4457-BE3C-61D217FBC083}">
    <text>EJE ESTRUCTURANTE  No. 1 TRANSFORMADO PG 132 PTS</text>
  </threadedComment>
  <threadedComment ref="A52" dT="2021-12-02T20:11:16.67" personId="{911E15BF-9149-1442-98C4-D63FAAB88BD6}" id="{74A81FD0-149D-42C6-9A30-41FF18562E66}">
    <text>EJE ESTRUCTURANTE  No. 1 TRANSFORMADO PG 132 PTS</text>
  </threadedComment>
  <threadedComment ref="A53" dT="2021-12-02T20:11:16.67" personId="{911E15BF-9149-1442-98C4-D63FAAB88BD6}" id="{FF724DE3-AB70-8A43-AEB7-11198DBBEADD}">
    <text>EJE ESTRUCTURANTE  No. 1 TRANSFORMADO PG 132 PTS</text>
  </threadedComment>
  <threadedComment ref="H53" dT="2021-12-15T21:23:16.28" personId="{911E15BF-9149-1442-98C4-D63FAAB88BD6}" id="{CFD124C1-BB33-3C51-A7BB-055475BC4201}">
    <text>OBJETIVO PROGRAMA PROTECCION Y TRATO DIGNO PAG 169 Y 168 PTS</text>
  </threadedComment>
  <threadedComment ref="A54" dT="2021-12-02T20:11:16.67" personId="{911E15BF-9149-1442-98C4-D63FAAB88BD6}" id="{2121C915-2983-AD41-A946-C101CC06ABDF}">
    <text>EJE ESTRUCTURANTE  No. 1 TRANSFORMADO PG 132 PTS</text>
  </threadedComment>
  <threadedComment ref="H54" dT="2021-12-15T21:23:16.28" personId="{911E15BF-9149-1442-98C4-D63FAAB88BD6}" id="{CFD124C1-BB33-3C50-A7BB-055475BC4201}">
    <text>OBJETIVO PROGRAMA PROTECCION Y TRATO DIGNO PAG 169 Y 168 PTS</text>
  </threadedComment>
  <threadedComment ref="D55" dT="2021-12-03T14:15:36.13" personId="{911E15BF-9149-1442-98C4-D63FAAB88BD6}" id="{FF9D00FC-F0AA-EF4A-B760-E996182DBC92}">
    <text>OBJETIVO SANITARIO PAG 138 PTS</text>
  </threadedComment>
  <threadedComment ref="H55" dT="2021-12-03T12:45:06.72" personId="{911E15BF-9149-1442-98C4-D63FAAB88BD6}" id="{26D23E59-2103-6450-9383-72D523214CA0}">
    <text>OBJETIVO PROGRAMA PAG 200 PTS</text>
  </threadedComment>
  <threadedComment ref="A56" dT="2021-12-02T20:11:16.67" personId="{911E15BF-9149-1442-98C4-D63FAAB88BD6}" id="{B04BE4FA-198F-4CD9-902B-7B25958D9A22}">
    <text>EJE ESTRUCTURANTE  No. 1 TRANSFORMADO PG 132 PTS</text>
  </threadedComment>
  <threadedComment ref="A57" dT="2021-12-02T20:11:16.67" personId="{911E15BF-9149-1442-98C4-D63FAAB88BD6}" id="{EFB98E17-F574-7748-BFD0-2080E5985C22}">
    <text>EJE ESTRUCTURANTE  No. 1 TRANSFORMADO PG 132 PTS</text>
  </threadedComment>
  <threadedComment ref="H57" dT="2021-12-03T12:45:06.72" personId="{911E15BF-9149-1442-98C4-D63FAAB88BD6}" id="{E696D355-905D-D441-9B6B-1C746D90DBFC}">
    <text>OBJETIVO PROGRAMA PAG 200 PTS</text>
  </threadedComment>
  <threadedComment ref="A58" dT="2021-12-02T20:11:16.67" personId="{911E15BF-9149-1442-98C4-D63FAAB88BD6}" id="{B6A5DB73-D3A8-4D4E-8EB1-454BCA48BABA}">
    <text>EJE ESTRUCTURANTE  No. 1 TRANSFORMADO PG 132 PTS</text>
  </threadedComment>
  <threadedComment ref="A59" dT="2021-12-02T20:11:16.67" personId="{911E15BF-9149-1442-98C4-D63FAAB88BD6}" id="{6F9E4481-863E-455F-8FF7-D4BBE7128B22}">
    <text>EJE ESTRUCTURANTE  No. 1 TRANSFORMADO PG 132 PTS</text>
  </threadedComment>
  <threadedComment ref="A60" dT="2021-12-02T20:11:16.67" personId="{911E15BF-9149-1442-98C4-D63FAAB88BD6}" id="{4DAEF261-81F5-9748-8AF3-B11196D4B022}">
    <text>EJE ESTRUCTURANTE  No. 1 TRANSFORMADO PG 132 PTS</text>
  </threadedComment>
  <threadedComment ref="H60" dT="2021-12-03T12:45:06.72" personId="{911E15BF-9149-1442-98C4-D63FAAB88BD6}" id="{CF5CB252-6C29-1041-8D0D-BAA869A5E32B}">
    <text>OBJETIVO PROGRAMA PAG 200 PTS</text>
  </threadedComment>
  <threadedComment ref="A61" dT="2021-12-02T20:11:16.67" personId="{911E15BF-9149-1442-98C4-D63FAAB88BD6}" id="{D04ACD15-5379-A648-B36A-D6058382EFD5}">
    <text>EJE ESTRUCTURANTE  No. 1 TRANSFORMADO PG 132 PTS</text>
  </threadedComment>
  <threadedComment ref="H61" dT="2021-12-03T12:45:06.72" personId="{911E15BF-9149-1442-98C4-D63FAAB88BD6}" id="{47F99789-1AA0-A250-8DAF-C42E232E10AC}">
    <text>OBJETIVO PROGRAMA PAG 200 PTS</text>
  </threadedComment>
  <threadedComment ref="A62" dT="2021-12-02T20:11:16.67" personId="{911E15BF-9149-1442-98C4-D63FAAB88BD6}" id="{BB78AF4B-2A03-CC4D-A208-FB92752C7325}">
    <text>EJE ESTRUCTURANTE  No. 1 TRANSFORMADO PG 132 PTS</text>
  </threadedComment>
  <threadedComment ref="H62" dT="2021-12-03T12:45:06.72" personId="{911E15BF-9149-1442-98C4-D63FAAB88BD6}" id="{D241441B-682D-854F-A794-C52B15510214}">
    <text>OBJETIVO PROGRAMA PAG 200 PTS</text>
  </threadedComment>
  <threadedComment ref="A63" dT="2021-12-02T20:13:27.49" personId="{911E15BF-9149-1442-98C4-D63FAAB88BD6}" id="{AE623C9D-F0AC-024E-A438-1735EF388FE0}">
    <text>EJE ESTRUCTURANTE NO 1 TRANSFORMADO PAG 132 PTS</text>
  </threadedComment>
  <threadedComment ref="D63" dT="2021-12-02T21:00:06.51" personId="{911E15BF-9149-1442-98C4-D63FAAB88BD6}" id="{BFEE23D7-7E29-7441-9D52-8DB5EA2765E1}">
    <text>OBJETIVO SANITARIO PAG 144 PTS</text>
  </threadedComment>
  <threadedComment ref="H63" dT="2021-12-02T20:05:15.38" personId="{911E15BF-9149-1442-98C4-D63FAAB88BD6}" id="{7ABE96F1-DBE8-4949-AE46-64CA0E724785}">
    <text>OBJETIVO DEL PROGRAMA PAG 200 PTS</text>
  </threadedComment>
  <threadedComment ref="A64" dT="2021-12-02T20:13:27.49" personId="{911E15BF-9149-1442-98C4-D63FAAB88BD6}" id="{D195D964-DAB9-754B-B381-570AAE7D4104}">
    <text>EJE ESTRUCTURANTE NO 1 TRANSFORMADO PAG 132 PTS</text>
  </threadedComment>
  <threadedComment ref="A65" dT="2021-12-02T20:13:27.49" personId="{911E15BF-9149-1442-98C4-D63FAAB88BD6}" id="{17C27E3D-7A9D-4747-A691-59A85D1281D2}">
    <text>EJE ESTRUCTURANTE NO 1 TRANSFORMADO PAG 132 PTS</text>
  </threadedComment>
  <threadedComment ref="A66" dT="2021-12-02T20:13:27.49" personId="{911E15BF-9149-1442-98C4-D63FAAB88BD6}" id="{8EECB0F6-957C-9445-BC5C-110C3EEFD896}">
    <text>EJE ESTRUCTURANTE NO 1 TRANSFORMADO PAG 132 PTS</text>
  </threadedComment>
  <threadedComment ref="A67" dT="2021-12-02T20:13:27.49" personId="{911E15BF-9149-1442-98C4-D63FAAB88BD6}" id="{23453B5F-0664-BD47-8717-3F7BB9A42ECA}">
    <text>EJE ESTRUCTURANTE NO 1 TRANSFORMADO PAG 132 PTS</text>
  </threadedComment>
  <threadedComment ref="A68" dT="2021-12-13T16:37:54.94" personId="{911E15BF-9149-1442-98C4-D63FAAB88BD6}" id="{56E8C4DF-8D0D-4CC4-9F2A-4660A8F243EA}">
    <text>EJE ESTRUCTURANTE No 2 PAG 133 PTS</text>
  </threadedComment>
  <threadedComment ref="D68" dT="2021-12-03T14:16:53.72" personId="{911E15BF-9149-1442-98C4-D63FAAB88BD6}" id="{F9CA23D1-4FC7-44E6-AB53-C36346F156A2}">
    <text>OBJETIVO SANITARIO PAG 133 PTS</text>
  </threadedComment>
  <threadedComment ref="A69" dT="2021-12-13T16:37:54.94" personId="{911E15BF-9149-1442-98C4-D63FAAB88BD6}" id="{2F529373-DC0C-436D-A01D-6CB29A83727F}">
    <text>EJE ESTRUCTURANTE No 2 PAG 133 PTS</text>
  </threadedComment>
  <threadedComment ref="D69" dT="2021-12-03T14:16:53.72" personId="{911E15BF-9149-1442-98C4-D63FAAB88BD6}" id="{FE3BB315-9ED3-4E39-A616-46335D02AC6E}">
    <text>OBJETIVO SANITARIO PAG 133 PTS</text>
  </threadedComment>
  <threadedComment ref="A70" dT="2021-12-13T16:37:54.94" personId="{911E15BF-9149-1442-98C4-D63FAAB88BD6}" id="{6CF111AC-B5C8-4160-B9E1-7AB4FBB0C07C}">
    <text>EJE ESTRUCTURANTE No 2 PAG 133 PTS</text>
  </threadedComment>
  <threadedComment ref="D70" dT="2021-12-03T14:16:53.72" personId="{911E15BF-9149-1442-98C4-D63FAAB88BD6}" id="{35EBE6A5-7D3D-495A-803A-DD53DFB2D9C7}">
    <text>OBJETIVO SANITARIO PAG 133 PTS</text>
  </threadedComment>
  <threadedComment ref="A71" dT="2021-12-13T16:37:54.94" personId="{911E15BF-9149-1442-98C4-D63FAAB88BD6}" id="{FCAA5606-5045-4A79-9CBD-2F4ACD36BD1D}">
    <text>EJE ESTRUCTURANTE No 2 PAG 133 PTS</text>
  </threadedComment>
  <threadedComment ref="D71" dT="2021-12-03T14:16:53.72" personId="{911E15BF-9149-1442-98C4-D63FAAB88BD6}" id="{BE20E202-3182-4390-822F-4DBD4EA49BAE}">
    <text>OBJETIVO SANITARIO PAG 133 PTS</text>
  </threadedComment>
  <threadedComment ref="A72" dT="2021-12-13T16:37:54.94" personId="{911E15BF-9149-1442-98C4-D63FAAB88BD6}" id="{8D100116-5D00-4A80-AD15-02013FFBD672}">
    <text>EJE ESTRUCTURANTE No 2 PAG 133 PTS</text>
  </threadedComment>
  <threadedComment ref="D72" dT="2021-12-03T14:16:53.72" personId="{911E15BF-9149-1442-98C4-D63FAAB88BD6}" id="{8FA2580F-BDC8-4D7F-B846-2AED1174AC2C}">
    <text>OBJETIVO SANITARIO PAG 133 PTS</text>
  </threadedComment>
  <threadedComment ref="A73" dT="2021-12-13T16:37:54.94" personId="{911E15BF-9149-1442-98C4-D63FAAB88BD6}" id="{0C5723C7-2309-43E1-AFB4-94A27A34423F}">
    <text>EJE ESTRUCTURANTE No 2 PAG 133 PTS</text>
  </threadedComment>
  <threadedComment ref="D73" dT="2021-12-03T14:16:53.72" personId="{911E15BF-9149-1442-98C4-D63FAAB88BD6}" id="{8EF62C93-0100-4EAE-B5C4-B198B03399E4}">
    <text>OBJETIVO SANITARIO PAG 133 PTS</text>
  </threadedComment>
  <threadedComment ref="A74" dT="2021-12-13T16:37:54.94" personId="{911E15BF-9149-1442-98C4-D63FAAB88BD6}" id="{9C160DD3-A733-4E62-83E3-830655358E4B}">
    <text>EJE ESTRUCTURANTE No 2 PAG 133 PTS</text>
  </threadedComment>
  <threadedComment ref="D74" dT="2021-12-03T14:16:53.72" personId="{911E15BF-9149-1442-98C4-D63FAAB88BD6}" id="{8346EC99-7A9B-411F-A671-7C9850806D77}">
    <text>OBJETIVO SANITARIO PAG 133 PTS</text>
  </threadedComment>
  <threadedComment ref="L74" dT="2022-03-18T21:08:03.43" personId="{7D44AE58-D3D0-4299-8A4E-9B652F14ECC5}" id="{606BC3E9-9875-44FB-A899-58D0EF3D885D}">
    <text>concurrencia</text>
  </threadedComment>
  <threadedComment ref="A75" dT="2021-12-13T16:37:54.94" personId="{911E15BF-9149-1442-98C4-D63FAAB88BD6}" id="{B08C64D1-7548-4E8E-A6FB-7C504028E9FB}">
    <text>EJE ESTRUCTURANTE No 2 PAG 133 PTS</text>
  </threadedComment>
  <threadedComment ref="D75" dT="2021-12-03T14:16:53.72" personId="{911E15BF-9149-1442-98C4-D63FAAB88BD6}" id="{153ADF6D-631A-4779-B94B-797D90C4D0B7}">
    <text>OBJETIVO SANITARIO PAG 133 PTS</text>
  </threadedComment>
  <threadedComment ref="L75" dT="2022-03-22T15:40:08.71" personId="{7D44AE58-D3D0-4299-8A4E-9B652F14ECC5}" id="{250F900B-CF29-441A-8E00-737F56AC00FF}">
    <text>LABORAL</text>
  </threadedComment>
  <threadedComment ref="A76" dT="2021-12-13T16:37:54.94" personId="{911E15BF-9149-1442-98C4-D63FAAB88BD6}" id="{16418AAC-1AF1-A248-BE85-FB29D2597918}">
    <text>EJE ESTRUCTURANTE No 2 PAG 133 PTS</text>
  </threadedComment>
  <threadedComment ref="D76" dT="2021-12-03T14:16:53.72" personId="{911E15BF-9149-1442-98C4-D63FAAB88BD6}" id="{FCE60817-03C6-EB44-BD9E-0C8201006C78}">
    <text>OBJETIVO SANITARIO PAG 133 PTS</text>
  </threadedComment>
  <threadedComment ref="A77" dT="2021-12-13T16:37:54.94" personId="{911E15BF-9149-1442-98C4-D63FAAB88BD6}" id="{224A63CA-EE74-9848-8E11-BB8526976AB8}">
    <text>EJE ESTRUCTURANTE No 2 PAG 133 PTS</text>
  </threadedComment>
  <threadedComment ref="A78" dT="2021-12-13T16:37:54.94" personId="{911E15BF-9149-1442-98C4-D63FAAB88BD6}" id="{52385E47-3E7D-430B-9F7C-41D4FF84E15F}">
    <text>EJE ESTRUCTURANTE No 2 PAG 133 PTS</text>
  </threadedComment>
  <threadedComment ref="A79" dT="2021-12-13T16:37:54.94" personId="{911E15BF-9149-1442-98C4-D63FAAB88BD6}" id="{E05A2822-A3B6-401D-8E93-C39C9E0D3B76}">
    <text>EJE ESTRUCTURANTE No 2 PAG 133 PTS</text>
  </threadedComment>
  <threadedComment ref="A80" dT="2021-12-13T16:37:54.94" personId="{911E15BF-9149-1442-98C4-D63FAAB88BD6}" id="{D7B0AD77-5C27-D246-9833-E716807C799E}">
    <text>EJE ESTRUCTURANTE No 2 PAG 133 PTS</text>
  </threadedComment>
  <threadedComment ref="D80" dT="2021-12-13T16:20:25.90" personId="{911E15BF-9149-1442-98C4-D63FAAB88BD6}" id="{5AB40B0D-33DD-904B-B737-3C3605681C36}">
    <text>OBJETIVO SANITARIO PAG 149 PTS</text>
  </threadedComment>
  <threadedComment ref="H80" dT="2021-12-13T16:20:47.94" personId="{911E15BF-9149-1442-98C4-D63FAAB88BD6}" id="{726643A9-37BD-CA4A-86A7-F20B039A23EA}">
    <text>OBJETIVO PROGRAMA 2: PAG 183 PTS</text>
  </threadedComment>
  <threadedComment ref="A81" dT="2021-12-13T16:37:54.94" personId="{911E15BF-9149-1442-98C4-D63FAAB88BD6}" id="{F8615987-DAD6-1444-89C3-D973FAD8C438}">
    <text>EJE ESTRUCTURANTE No 2 PAG 133 PTS</text>
  </threadedComment>
  <threadedComment ref="H81" dT="2021-12-13T16:20:47.94" personId="{911E15BF-9149-1442-98C4-D63FAAB88BD6}" id="{9C56C8D3-6C19-BC44-A464-47835E360289}">
    <text>OBJETIVO PROGRAMA 2: PAG 183 PTS</text>
  </threadedComment>
  <threadedComment ref="A82" dT="2021-12-13T16:37:54.94" personId="{911E15BF-9149-1442-98C4-D63FAAB88BD6}" id="{34FBBEA4-215E-EA44-A856-A1078FF46FD9}">
    <text>EJE ESTRUCTURANTE No 2 PAG 133 PTS</text>
  </threadedComment>
  <threadedComment ref="H82" dT="2021-12-13T16:20:47.94" personId="{911E15BF-9149-1442-98C4-D63FAAB88BD6}" id="{E01A2F76-420E-B84E-A970-CAEDF109DE53}">
    <text>OBJETIVO PROGRAMA 2: PAG 183 PTS</text>
  </threadedComment>
  <threadedComment ref="A83" dT="2021-12-13T16:37:54.94" personId="{911E15BF-9149-1442-98C4-D63FAAB88BD6}" id="{8568B4B8-0ECD-F742-9901-C0AD9FB1859E}">
    <text>EJE ESTRUCTURANTE No 2 PAG 133 PTS</text>
  </threadedComment>
  <threadedComment ref="H83" dT="2021-12-13T16:20:47.94" personId="{911E15BF-9149-1442-98C4-D63FAAB88BD6}" id="{1A808344-12FE-DF50-BB1A-54F4BC7317BE}">
    <text>OBJETIVO PROGRAMA 2: PAG 183 PTS</text>
  </threadedComment>
  <threadedComment ref="A84" dT="2021-12-13T16:37:54.94" personId="{911E15BF-9149-1442-98C4-D63FAAB88BD6}" id="{876E5C42-A78D-2B4B-AE16-813B104CAD61}">
    <text>EJE ESTRUCTURANTE No 2 PAG 133 PTS</text>
  </threadedComment>
  <threadedComment ref="H84" dT="2021-12-13T16:20:47.94" personId="{911E15BF-9149-1442-98C4-D63FAAB88BD6}" id="{DBC2F671-D6BB-6A4B-9436-3044BB422FFC}">
    <text>OBJETIVO PROGRAMA 2: PAG 183 PTS</text>
  </threadedComment>
  <threadedComment ref="A85" dT="2021-12-13T16:37:54.94" personId="{911E15BF-9149-1442-98C4-D63FAAB88BD6}" id="{0266E523-F1A0-7D43-93DF-859AF25AEF83}">
    <text>EJE ESTRUCTURANTE No 2 PAG 133 PTS</text>
  </threadedComment>
  <threadedComment ref="D85" dT="2021-12-14T20:00:22.25" personId="{911E15BF-9149-1442-98C4-D63FAAB88BD6}" id="{8793A556-7E47-E44D-99CA-69294A69A9D2}">
    <text>OBJETIVO SANITARIO PAG 150 PTS</text>
  </threadedComment>
  <threadedComment ref="H85" dT="2021-12-14T19:59:08.05" personId="{911E15BF-9149-1442-98C4-D63FAAB88BD6}" id="{91D65DBA-9480-B14E-A6A2-AF11A1123261}">
    <text xml:space="preserve">OBJETIVO DEL PROGRAMA PAG 183 PTS
</text>
  </threadedComment>
  <threadedComment ref="A86" dT="2021-12-13T16:37:54.94" personId="{911E15BF-9149-1442-98C4-D63FAAB88BD6}" id="{E5AEC90E-5444-0248-BF27-233DC723FB2C}">
    <text>EJE ESTRUCTURANTE No 2 PAG 133 PTS</text>
  </threadedComment>
  <threadedComment ref="D86" dT="2021-12-14T20:00:22.25" personId="{911E15BF-9149-1442-98C4-D63FAAB88BD6}" id="{6322E352-4654-574F-8516-10107C082382}">
    <text>OBJETIVO SANITARIO PAG 150 PTS</text>
  </threadedComment>
  <threadedComment ref="H86" dT="2021-12-14T19:59:08.05" personId="{911E15BF-9149-1442-98C4-D63FAAB88BD6}" id="{F94C3D60-491E-4A42-9CF6-AD6EE6759424}">
    <text xml:space="preserve">OBJETIVO DEL PROGRAMA PAG 183 PTS
</text>
  </threadedComment>
  <threadedComment ref="A87" dT="2021-12-13T16:37:54.94" personId="{911E15BF-9149-1442-98C4-D63FAAB88BD6}" id="{F713CF28-BB49-EC4D-A1A3-0F3B9105593C}">
    <text>EJE ESTRUCTURANTE No 2 PAG 133 PTS</text>
  </threadedComment>
  <threadedComment ref="D87" dT="2021-12-14T19:59:41.27" personId="{911E15BF-9149-1442-98C4-D63FAAB88BD6}" id="{496D0AB7-439B-5750-8F46-C7842EC46722}">
    <text>OBJETIVO SANITARIO PAG 149 PTS</text>
  </threadedComment>
  <threadedComment ref="H87" dT="2021-12-14T19:59:08.05" personId="{911E15BF-9149-1442-98C4-D63FAAB88BD6}" id="{21898BD0-E929-E842-A2BE-9C457B55DFCC}">
    <text xml:space="preserve">OBJETIVO DEL PROGRAMA PAG 183 PTS
</text>
  </threadedComment>
  <threadedComment ref="A88" dT="2021-12-13T16:37:54.94" personId="{911E15BF-9149-1442-98C4-D63FAAB88BD6}" id="{F3BD798B-1EB8-4BCE-960D-AA38EE348DE1}">
    <text>EJE ESTRUCTURANTE No 2 PAG 133 PTS</text>
  </threadedComment>
  <threadedComment ref="D88" dT="2021-12-14T19:59:41.27" personId="{911E15BF-9149-1442-98C4-D63FAAB88BD6}" id="{A07DA1FC-0EB3-4AFC-B96F-A7B6380FA200}">
    <text>OBJETIVO SANITARIO PAG 149 PTS</text>
  </threadedComment>
  <threadedComment ref="A89" dT="2021-12-13T16:37:54.94" personId="{911E15BF-9149-1442-98C4-D63FAAB88BD6}" id="{0A043598-32FB-C247-AC01-B2E5949E0B85}">
    <text>EJE ESTRUCTURANTE No 2 PAG 133 PTS</text>
  </threadedComment>
  <threadedComment ref="D89" dT="2021-12-14T20:00:22.25" personId="{911E15BF-9149-1442-98C4-D63FAAB88BD6}" id="{01D5CBB9-5E70-E041-8EE0-A388D8395C63}">
    <text>OBJETIVO SANITARIO PAG 150 PTS</text>
  </threadedComment>
  <threadedComment ref="H89" dT="2021-12-14T19:59:08.05" personId="{911E15BF-9149-1442-98C4-D63FAAB88BD6}" id="{F40B42CD-E026-9F4A-A0E3-D6BC83246052}">
    <text xml:space="preserve">OBJETIVO DEL PROGRAMA PAG 183 PTS
</text>
  </threadedComment>
  <threadedComment ref="A90" dT="2021-12-13T17:19:00.26" personId="{911E15BF-9149-1442-98C4-D63FAAB88BD6}" id="{46B6637B-5C6E-5450-9820-A64BE8813242}">
    <text>EJE ESTRUCTURANTE No 4. PAG. 134 PTS</text>
  </threadedComment>
  <threadedComment ref="D90" dT="2021-12-13T19:05:16.53" personId="{911E15BF-9149-1442-98C4-D63FAAB88BD6}" id="{7454C4D1-9195-7547-A904-0B5175EBF6B3}">
    <text>OBJETIVO SANITARIO PAG 156 PTS</text>
  </threadedComment>
  <threadedComment ref="H90" dT="2021-12-13T19:08:12.24" personId="{911E15BF-9149-1442-98C4-D63FAAB88BD6}" id="{93BC0E54-B77C-1E46-98AD-4745829B6585}">
    <text>OBJETIVO PROGRAMA 2 NUESTRA VIDA. PAG 183 PTS</text>
  </threadedComment>
  <threadedComment ref="A91" dT="2021-12-13T17:19:00.26" personId="{911E15BF-9149-1442-98C4-D63FAAB88BD6}" id="{A77DE56F-9A1D-4982-B542-0510B83C03FC}">
    <text>EJE ESTRUCTURANTE No 4. PAG. 134 PTS</text>
  </threadedComment>
  <threadedComment ref="D91" dT="2021-12-13T19:05:16.53" personId="{911E15BF-9149-1442-98C4-D63FAAB88BD6}" id="{02A6F631-021D-45F6-95A8-448031ADFC14}">
    <text>OBJETIVO SANITARIO PAG 156 PTS</text>
  </threadedComment>
  <threadedComment ref="A92" dT="2021-12-13T17:19:00.26" personId="{911E15BF-9149-1442-98C4-D63FAAB88BD6}" id="{7C6A79F3-3ADB-444E-8423-B9D8E4163D14}">
    <text>EJE ESTRUCTURANTE No 4. PAG. 134 PTS</text>
  </threadedComment>
  <threadedComment ref="D92" dT="2021-12-13T19:05:16.53" personId="{911E15BF-9149-1442-98C4-D63FAAB88BD6}" id="{790EAFFD-FC0A-E049-B743-E2BE2982A704}">
    <text>OBJETIVO SANITARIO PAG 156 PTS</text>
  </threadedComment>
  <threadedComment ref="H92" dT="2021-12-13T19:08:12.24" personId="{911E15BF-9149-1442-98C4-D63FAAB88BD6}" id="{EF3854C5-4975-FC43-BCF8-38553395E58A}">
    <text>OBJETIVO PROGRAMA 2 NUESTRA VIDA. PAG 183 PTS</text>
  </threadedComment>
  <threadedComment ref="A93" dT="2021-12-13T17:19:00.26" personId="{911E15BF-9149-1442-98C4-D63FAAB88BD6}" id="{11ADC236-0FD7-0F46-ACE3-90657CEA8EC9}">
    <text>EJE ESTRUCTURANTE No 4. PAG. 134 PTS</text>
  </threadedComment>
  <threadedComment ref="D93" dT="2021-12-13T19:05:16.53" personId="{911E15BF-9149-1442-98C4-D63FAAB88BD6}" id="{92688277-53F3-AF4E-B106-3103220EB0EE}">
    <text>OBJETIVO SANITARIO PAG 156 PTS</text>
  </threadedComment>
  <threadedComment ref="H93" dT="2021-12-13T19:08:12.24" personId="{911E15BF-9149-1442-98C4-D63FAAB88BD6}" id="{D1D62651-08FB-024B-82E6-25953CDB6BCD}">
    <text>OBJETIVO PROGRAMA 2 NUESTRA VIDA. PAG 183 PTS</text>
  </threadedComment>
  <threadedComment ref="A94" dT="2021-12-13T17:19:00.26" personId="{911E15BF-9149-1442-98C4-D63FAAB88BD6}" id="{F53E41B1-FBC7-8B49-832D-9BBFD380DB75}">
    <text>EJE ESTRUCTURANTE No 4. PAG. 134 PTS</text>
  </threadedComment>
  <threadedComment ref="D94" dT="2021-12-13T19:05:16.53" personId="{911E15BF-9149-1442-98C4-D63FAAB88BD6}" id="{2FFBD93D-09A4-7341-B3DE-181500945C7D}">
    <text>OBJETIVO SANITARIO PAG 156 PTS</text>
  </threadedComment>
  <threadedComment ref="H94" dT="2021-12-13T19:08:12.24" personId="{911E15BF-9149-1442-98C4-D63FAAB88BD6}" id="{069773ED-9A40-7243-A42E-1DBDD205B9C6}">
    <text>OBJETIVO PROGRAMA 2 NUESTRA VIDA. PAG 183 PTS</text>
  </threadedComment>
  <threadedComment ref="A95" dT="2021-12-13T17:19:00.26" personId="{911E15BF-9149-1442-98C4-D63FAAB88BD6}" id="{8E382154-3B51-8842-8DA1-2BD901A7E408}">
    <text>EJE ESTRUCTURANTE No 4. PAG. 134 PTS</text>
  </threadedComment>
  <threadedComment ref="D95" dT="2021-12-13T19:05:16.53" personId="{911E15BF-9149-1442-98C4-D63FAAB88BD6}" id="{45C7FBDA-1081-4550-A05E-9F75E0F04DE2}">
    <text>OBJETIVO SANITARIO PAG 156 PTS</text>
  </threadedComment>
  <threadedComment ref="H95" dT="2021-12-13T19:08:12.24" personId="{911E15BF-9149-1442-98C4-D63FAAB88BD6}" id="{8E69A7D9-F4C9-704B-97B1-8339A28D4940}">
    <text>OBJETIVO PROGRAMA 2 NUESTRA VIDA. PAG 183 PTS</text>
  </threadedComment>
  <threadedComment ref="A96" dT="2021-12-13T17:19:00.26" personId="{911E15BF-9149-1442-98C4-D63FAAB88BD6}" id="{317712E8-2D53-47E2-B110-7079FD9877D6}">
    <text>EJE ESTRUCTURANTE No 4. PAG. 134 PTS</text>
  </threadedComment>
  <threadedComment ref="D96" dT="2021-12-13T19:05:16.53" personId="{911E15BF-9149-1442-98C4-D63FAAB88BD6}" id="{ACDF7D96-4CB4-428B-B6D2-B90E619AD0EE}">
    <text>OBJETIVO SANITARIO PAG 156 PTS</text>
  </threadedComment>
  <threadedComment ref="A97" dT="2021-12-13T17:19:00.26" personId="{911E15BF-9149-1442-98C4-D63FAAB88BD6}" id="{70A83EA5-3514-7850-9631-B1048678145C}">
    <text>EJE ESTRUCTURANTE No 4. PAG. 134 PTS</text>
  </threadedComment>
  <threadedComment ref="D97" dT="2021-12-13T19:05:16.53" personId="{911E15BF-9149-1442-98C4-D63FAAB88BD6}" id="{48911B79-D6A1-F148-AC44-4A9791D3591A}">
    <text>OBJETIVO SANITARIO PAG 156 PTS</text>
  </threadedComment>
  <threadedComment ref="H97" dT="2021-12-13T19:08:12.24" personId="{911E15BF-9149-1442-98C4-D63FAAB88BD6}" id="{79E0354A-3302-E448-9723-7518FD116953}">
    <text>OBJETIVO PROGRAMA 2 NUESTRA VIDA. PAG 183 PTS</text>
  </threadedComment>
  <threadedComment ref="A98" dT="2021-12-03T15:49:18.07" personId="{911E15BF-9149-1442-98C4-D63FAAB88BD6}" id="{C0CA18A1-969A-4B9C-9E8A-73798300B53D}">
    <text>EJE ESTRUCTURANTE No 3 transformado. pag 133</text>
  </threadedComment>
  <threadedComment ref="D98" dT="2021-12-13T15:33:47.53" personId="{911E15BF-9149-1442-98C4-D63FAAB88BD6}" id="{792A7BBC-68C4-451E-A33F-12CF42F4112F}">
    <text>OBJETIVO SANITARIO PAG 142 PTS</text>
  </threadedComment>
  <threadedComment ref="A99" dT="2021-12-03T15:49:18.07" personId="{911E15BF-9149-1442-98C4-D63FAAB88BD6}" id="{1790F8FC-B538-4B65-88EF-D0DD54563CF7}">
    <text>EJE ESTRUCTURANTE No 3 transformado. pag 133</text>
  </threadedComment>
  <threadedComment ref="D99" dT="2021-12-13T15:33:47.53" personId="{911E15BF-9149-1442-98C4-D63FAAB88BD6}" id="{0A03E128-A8C8-491A-8AA9-D59BB0DA442A}">
    <text>OBJETIVO SANITARIO PAG 142 PTS</text>
  </threadedComment>
  <threadedComment ref="A100" dT="2021-12-03T15:49:18.07" personId="{911E15BF-9149-1442-98C4-D63FAAB88BD6}" id="{D824592E-3904-4E1A-A634-9B5079596ED5}">
    <text>EJE ESTRUCTURANTE No 3 transformado. pag 133</text>
  </threadedComment>
  <threadedComment ref="D100" dT="2021-12-13T15:33:47.53" personId="{911E15BF-9149-1442-98C4-D63FAAB88BD6}" id="{158E5CD8-F792-492D-A5B8-C7FD953CD173}">
    <text>OBJETIVO SANITARIO PAG 142 PTS</text>
  </threadedComment>
  <threadedComment ref="A101" dT="2021-12-03T15:49:18.07" personId="{911E15BF-9149-1442-98C4-D63FAAB88BD6}" id="{176D2655-FAEA-154C-B395-6DF8F386E77B}">
    <text>EJE ESTRUCTURANTE No 3 transformado. pag 133</text>
  </threadedComment>
  <threadedComment ref="D101" dT="2021-12-13T15:33:47.53" personId="{911E15BF-9149-1442-98C4-D63FAAB88BD6}" id="{AE350994-0E7B-4C4F-87BB-062B12F61A96}">
    <text>OBJETIVO SANITARIO PAG 142 PTS</text>
  </threadedComment>
  <threadedComment ref="H101" dT="2021-12-13T15:38:11.03" personId="{911E15BF-9149-1442-98C4-D63FAAB88BD6}" id="{211F73BB-7B4A-DF44-9135-F62FB280874C}">
    <text>OBJETIVO PROGRAMA 7 SALUD PARA EL ALMA PAG 198 PTS</text>
  </threadedComment>
  <threadedComment ref="A102" dT="2021-12-03T15:49:18.07" personId="{911E15BF-9149-1442-98C4-D63FAAB88BD6}" id="{1DFC2104-3EAF-46AE-8EC1-D7507AC5C9E9}">
    <text>EJE ESTRUCTURANTE No 3 transformado. pag 133</text>
  </threadedComment>
  <threadedComment ref="D102" dT="2021-12-13T15:33:47.53" personId="{911E15BF-9149-1442-98C4-D63FAAB88BD6}" id="{AAFAC051-A64B-4859-B4F6-179219F31BA4}">
    <text>OBJETIVO SANITARIO PAG 142 PTS</text>
  </threadedComment>
  <threadedComment ref="A103" dT="2021-12-03T15:49:18.07" personId="{911E15BF-9149-1442-98C4-D63FAAB88BD6}" id="{C66BE97A-DCB5-49EB-9904-25183023C263}">
    <text>EJE ESTRUCTURANTE No 3 transformado. pag 133</text>
  </threadedComment>
  <threadedComment ref="D103" dT="2021-12-13T15:33:47.53" personId="{911E15BF-9149-1442-98C4-D63FAAB88BD6}" id="{12BEB0C1-6A83-48E7-952C-D04655118426}">
    <text>OBJETIVO SANITARIO PAG 142 PTS</text>
  </threadedComment>
  <threadedComment ref="A104" dT="2021-12-03T15:49:18.07" personId="{911E15BF-9149-1442-98C4-D63FAAB88BD6}" id="{899DBFD9-FD9C-4DE4-9989-50473CBA4BDF}">
    <text>EJE ESTRUCTURANTE No 3 transformado. pag 133</text>
  </threadedComment>
  <threadedComment ref="D104" dT="2021-12-13T15:33:47.53" personId="{911E15BF-9149-1442-98C4-D63FAAB88BD6}" id="{E1F25E32-4768-4576-A679-8FEB24F5225D}">
    <text>OBJETIVO SANITARIO PAG 142 PTS</text>
  </threadedComment>
  <threadedComment ref="A105" dT="2021-12-03T15:49:18.07" personId="{911E15BF-9149-1442-98C4-D63FAAB88BD6}" id="{6D0A2C16-8E3D-4C73-B509-154C4B38F51F}">
    <text>EJE ESTRUCTURANTE No 3 transformado. pag 133</text>
  </threadedComment>
  <threadedComment ref="D105" dT="2021-12-13T15:33:47.53" personId="{911E15BF-9149-1442-98C4-D63FAAB88BD6}" id="{0EEA9443-4A25-40A6-8386-0B89CA43B193}">
    <text>OBJETIVO SANITARIO PAG 142 PTS</text>
  </threadedComment>
  <threadedComment ref="A106" dT="2021-12-03T15:49:18.07" personId="{911E15BF-9149-1442-98C4-D63FAAB88BD6}" id="{D3F6637E-9F0D-49E8-BC50-6D3A276456C5}">
    <text>EJE ESTRUCTURANTE No 3 transformado. pag 133</text>
  </threadedComment>
  <threadedComment ref="D106" dT="2021-12-13T15:33:47.53" personId="{911E15BF-9149-1442-98C4-D63FAAB88BD6}" id="{9215EA33-2E0E-44EB-A756-10314A80272D}">
    <text>OBJETIVO SANITARIO PAG 142 PTS</text>
  </threadedComment>
  <threadedComment ref="H107" dT="2021-12-13T15:38:11.03" personId="{911E15BF-9149-1442-98C4-D63FAAB88BD6}" id="{C387170F-6B7D-7F48-83FB-4BF54F2D4D37}">
    <text>OBJETIVO PROGRAMA 7 SALUD PARA EL ALMA PAG 198 PTS</text>
  </threadedComment>
  <threadedComment ref="A108" dT="2021-12-13T17:19:00.26" personId="{911E15BF-9149-1442-98C4-D63FAAB88BD6}" id="{D9275143-A020-3F4E-A1AF-1A8E4375FB43}">
    <text>EJE ESTRUCTURANTE No 4. PAG. 134 PTS</text>
  </threadedComment>
  <threadedComment ref="D108" dT="2021-12-15T18:51:56.01" personId="{911E15BF-9149-1442-98C4-D63FAAB88BD6}" id="{A33A6A11-E96F-DE48-A1E3-9BF5998B383F}">
    <text>OBJETIVO SANITARIO PAG 156 PTS</text>
  </threadedComment>
  <threadedComment ref="H108" dT="2021-12-13T19:08:12.24" personId="{911E15BF-9149-1442-98C4-D63FAAB88BD6}" id="{F4329EC8-3AE6-9742-A3ED-C310BA2C68AF}">
    <text>OBJETIVO PROGRAMA 2 NUESTRA VIDA. PAG 183 PTS</text>
  </threadedComment>
  <threadedComment ref="A109" dT="2021-12-13T17:19:00.26" personId="{911E15BF-9149-1442-98C4-D63FAAB88BD6}" id="{F62DFFBF-7E88-0549-AF89-303A9761FEC0}">
    <text>EJE ESTRUCTURANTE No 4. PAG. 134 PTS</text>
  </threadedComment>
  <threadedComment ref="D109" dT="2021-12-15T18:51:56.01" personId="{911E15BF-9149-1442-98C4-D63FAAB88BD6}" id="{B1F4E8EE-CB54-FB43-97C9-D7AB36A16714}">
    <text>OBJETIVO SANITARIO PAG 156 PTS</text>
  </threadedComment>
  <threadedComment ref="H109" dT="2021-12-13T19:08:12.24" personId="{911E15BF-9149-1442-98C4-D63FAAB88BD6}" id="{9EDB1E08-0961-514A-AFEB-746D3E9C1981}">
    <text>OBJETIVO PROGRAMA 2 NUESTRA VIDA. PAG 183 PTS</text>
  </threadedComment>
  <threadedComment ref="A110" dT="2021-12-13T17:19:00.26" personId="{911E15BF-9149-1442-98C4-D63FAAB88BD6}" id="{B1F0F8E4-E050-BD4D-A65E-035743F39777}">
    <text>EJE ESTRUCTURANTE No 4. PAG. 134 PTS</text>
  </threadedComment>
  <threadedComment ref="D110" dT="2021-12-15T18:51:56.01" personId="{911E15BF-9149-1442-98C4-D63FAAB88BD6}" id="{E6E4103B-A3C6-E342-A14B-47BB701C6628}">
    <text>OBJETIVO SANITARIO PAG 156 PTS</text>
  </threadedComment>
  <threadedComment ref="H110" dT="2021-12-13T19:08:12.24" personId="{911E15BF-9149-1442-98C4-D63FAAB88BD6}" id="{2D1D0068-5D6F-794F-BBB4-8648BA981428}">
    <text>OBJETIVO PROGRAMA 2 NUESTRA VIDA. PAG 183 PTS</text>
  </threadedComment>
  <threadedComment ref="A111" dT="2021-12-03T15:49:18.07" personId="{911E15BF-9149-1442-98C4-D63FAAB88BD6}" id="{F2F30A7C-BB8E-3848-AD27-DA31D23E72A6}">
    <text>EJE ESTRUCTURANTE No 3 transformado. pag 133</text>
  </threadedComment>
  <threadedComment ref="D111" dT="2021-12-13T15:41:26.79" personId="{911E15BF-9149-1442-98C4-D63FAAB88BD6}" id="{0FDDA19A-9FFF-BC45-8C49-54210CA43CE6}">
    <text>OBJETIVO SANITARIO PAG 140 PTS</text>
  </threadedComment>
  <threadedComment ref="H111" dT="2021-12-13T16:04:40.22" personId="{911E15BF-9149-1442-98C4-D63FAAB88BD6}" id="{A4F54C67-C793-E04F-A96F-1A504621AD76}">
    <text>OBJETIVO PROGRAMA 2. PAG 183 PTS</text>
  </threadedComment>
  <threadedComment ref="A112" dT="2021-12-03T15:49:18.07" personId="{911E15BF-9149-1442-98C4-D63FAAB88BD6}" id="{2EFC77BB-2249-7341-AB59-AC17B025DF64}">
    <text>EJE ESTRUCTURANTE No 3 transformado. pag 133</text>
  </threadedComment>
  <threadedComment ref="D112" dT="2021-12-13T15:41:26.79" personId="{911E15BF-9149-1442-98C4-D63FAAB88BD6}" id="{E8FDE8B9-F008-6A4F-B414-9C859BA3AB91}">
    <text>OBJETIVO SANITARIO PAG 140 PTS</text>
  </threadedComment>
  <threadedComment ref="H112" dT="2021-12-13T16:04:40.22" personId="{911E15BF-9149-1442-98C4-D63FAAB88BD6}" id="{455878C1-6984-0C44-A687-EEDC5EDD69B8}">
    <text>OBJETIVO PROGRAMA 2. PAG 183 PTS</text>
  </threadedComment>
  <threadedComment ref="A113" dT="2021-12-03T15:49:18.07" personId="{911E15BF-9149-1442-98C4-D63FAAB88BD6}" id="{F3F637E2-C77C-4A46-9845-8E6AAAEB39B3}">
    <text>EJE ESTRUCTURANTE No 3 transformado. pag 133</text>
  </threadedComment>
  <threadedComment ref="D113" dT="2021-12-13T15:42:19.42" personId="{911E15BF-9149-1442-98C4-D63FAAB88BD6}" id="{5A29C135-E6A8-B24D-9A2B-1DDAFB1F7C26}">
    <text>OBJETIVO SANITARIO PAG 140 PTS</text>
  </threadedComment>
  <threadedComment ref="H113" dT="2021-12-13T16:04:40.22" personId="{911E15BF-9149-1442-98C4-D63FAAB88BD6}" id="{76880AA2-A74D-ED45-B7DB-520852D538DC}">
    <text>OBJETIVO PROGRAMA 2. PAG 183 PTS</text>
  </threadedComment>
  <threadedComment ref="A114" dT="2021-12-03T15:49:18.07" personId="{911E15BF-9149-1442-98C4-D63FAAB88BD6}" id="{2319FEF2-F168-EA50-80F3-37D9019A163D}">
    <text>EJE ESTRUCTURANTE No 3 transformado. pag 133</text>
  </threadedComment>
  <threadedComment ref="D114" dT="2021-12-13T15:42:19.42" personId="{911E15BF-9149-1442-98C4-D63FAAB88BD6}" id="{27AE50CC-A097-5942-934D-4DB8357E771F}">
    <text>OBJETIVO SANITARIO PAG 140 PTS</text>
  </threadedComment>
  <threadedComment ref="H114" dT="2021-12-13T16:04:40.22" personId="{911E15BF-9149-1442-98C4-D63FAAB88BD6}" id="{8463BFB1-CEDB-6D50-B979-6194BD925F24}">
    <text>OBJETIVO PROGRAMA 2. PAG 183 PTS</text>
  </threadedComment>
  <threadedComment ref="A115" dT="2021-12-13T17:19:00.26" personId="{911E15BF-9149-1442-98C4-D63FAAB88BD6}" id="{78A6A028-C685-744A-8799-52DAD287C172}">
    <text>EJE ESTRUCTURANTE No 4. PAG. 134 PTS</text>
  </threadedComment>
  <threadedComment ref="D115" dT="2021-12-14T19:25:25.98" personId="{911E15BF-9149-1442-98C4-D63FAAB88BD6}" id="{BB46B88C-A15E-264E-9A61-549AD714FCC2}">
    <text>OBJETIVO SANITARIO PAG  144 PTS</text>
  </threadedComment>
  <threadedComment ref="H115" dT="2021-12-14T19:34:01.09" personId="{911E15BF-9149-1442-98C4-D63FAAB88BD6}" id="{EF86263F-3C22-EC41-838B-85E5BF229D07}">
    <text xml:space="preserve">OBJETIVO PROGRAMA PG 183 PTS
</text>
  </threadedComment>
  <threadedComment ref="A116" dT="2021-12-13T17:19:00.26" personId="{911E15BF-9149-1442-98C4-D63FAAB88BD6}" id="{5770CC89-D360-E24A-97E6-23481886B27A}">
    <text>EJE ESTRUCTURANTE No 4. PAG. 134 PTS</text>
  </threadedComment>
  <threadedComment ref="D116" dT="2021-12-14T19:25:25.98" personId="{911E15BF-9149-1442-98C4-D63FAAB88BD6}" id="{0292DB28-0862-DA43-9EDE-E7D12DE17E68}">
    <text>OBJETIVO SANITARIO PAG  144 PTS</text>
  </threadedComment>
  <threadedComment ref="H116" dT="2021-12-14T19:34:01.09" personId="{911E15BF-9149-1442-98C4-D63FAAB88BD6}" id="{A4EE0DEC-6901-D34B-85C6-FA5511E19B56}">
    <text xml:space="preserve">OBJETIVO PROGRAMA PG 183 PTS
</text>
  </threadedComment>
  <threadedComment ref="A117" dT="2021-12-13T17:19:00.26" personId="{911E15BF-9149-1442-98C4-D63FAAB88BD6}" id="{7A54F70C-59E1-4646-BCA9-A5BC56DF975A}">
    <text>EJE ESTRUCTURANTE No 4. PAG. 134 PTS</text>
  </threadedComment>
  <threadedComment ref="D117" dT="2021-12-14T19:25:25.98" personId="{911E15BF-9149-1442-98C4-D63FAAB88BD6}" id="{14CC0D58-FB1E-DA4B-B777-67013E86089F}">
    <text>OBJETIVO SANITARIO PAG  144 PTS</text>
  </threadedComment>
  <threadedComment ref="H117" dT="2021-12-14T19:34:01.09" personId="{911E15BF-9149-1442-98C4-D63FAAB88BD6}" id="{24D389BB-2083-EA47-AC4A-7536841562F4}">
    <text xml:space="preserve">OBJETIVO PROGRAMA PG 183 PTS
</text>
  </threadedComment>
  <threadedComment ref="A118" dT="2021-12-13T17:19:00.26" personId="{911E15BF-9149-1442-98C4-D63FAAB88BD6}" id="{F532FFEE-EC1B-7C50-8070-22A6CB026FB0}">
    <text>EJE ESTRUCTURANTE No 4. PAG. 134 PTS</text>
  </threadedComment>
  <threadedComment ref="D118" dT="2021-12-14T19:25:25.98" personId="{911E15BF-9149-1442-98C4-D63FAAB88BD6}" id="{F1CA6AB3-4F11-0B44-800A-0BE07B569DA2}">
    <text>OBJETIVO SANITARIO PAG  144 PTS</text>
  </threadedComment>
  <threadedComment ref="H118" dT="2021-12-14T19:34:01.09" personId="{911E15BF-9149-1442-98C4-D63FAAB88BD6}" id="{C024238B-DA8C-C548-B942-879F32F523F9}">
    <text xml:space="preserve">OBJETIVO PROGRAMA PG 183 PTS
</text>
  </threadedComment>
  <threadedComment ref="A119" dT="2021-12-13T17:19:00.26" personId="{911E15BF-9149-1442-98C4-D63FAAB88BD6}" id="{CD913BC4-8952-C24A-B719-2D0D6AE7E78D}">
    <text>EJE ESTRUCTURANTE No 4. PAG. 134 PTS</text>
  </threadedComment>
  <threadedComment ref="D119" dT="2021-12-14T19:25:25.98" personId="{911E15BF-9149-1442-98C4-D63FAAB88BD6}" id="{502588DF-FBAE-8F47-8387-8E211CE37DE0}">
    <text>OBJETIVO SANITARIO PAG  144 PTS</text>
  </threadedComment>
  <threadedComment ref="H119" dT="2021-12-14T19:34:01.09" personId="{911E15BF-9149-1442-98C4-D63FAAB88BD6}" id="{43ED3B81-0D9C-5F45-AE29-99B21CEFFF7D}">
    <text xml:space="preserve">OBJETIVO PROGRAMA PG 183 PTS
</text>
  </threadedComment>
  <threadedComment ref="A120" dT="2021-12-13T17:19:00.26" personId="{911E15BF-9149-1442-98C4-D63FAAB88BD6}" id="{C7D75695-628A-F94B-8EA1-615C0CF8AD97}">
    <text>EJE ESTRUCTURANTE No 4. PAG. 134 PTS</text>
  </threadedComment>
  <threadedComment ref="D120" dT="2021-12-14T19:25:25.98" personId="{911E15BF-9149-1442-98C4-D63FAAB88BD6}" id="{2E4115F5-D494-834B-B1C9-0593CA6B7DB5}">
    <text>OBJETIVO SANITARIO PAG  144 PTS</text>
  </threadedComment>
  <threadedComment ref="H120" dT="2021-12-14T19:34:01.09" personId="{911E15BF-9149-1442-98C4-D63FAAB88BD6}" id="{C5309A0B-55D6-464C-96BA-2CCF9E1A49AE}">
    <text xml:space="preserve">OBJETIVO PROGRAMA PG 183 PTS
</text>
  </threadedComment>
  <threadedComment ref="D121" dT="2021-11-30T18:54:11.70" personId="{911E15BF-9149-1442-98C4-D63FAAB88BD6}" id="{936AF904-EC38-B54B-BE24-2728323D811C}">
    <text>OBJETIVO SANITARIO PAG 140 PTS</text>
  </threadedComment>
  <threadedComment ref="H121" dT="2021-12-02T18:47:06.66" personId="{911E15BF-9149-1442-98C4-D63FAAB88BD6}" id="{72EAFF13-FED1-F14B-B9B4-39A9E0035C4E}">
    <text>OBJETIVO DEL PROGRAMA APS PAG 182 PTS</text>
  </threadedComment>
  <threadedComment ref="D122" dT="2021-11-30T18:54:29.67" personId="{911E15BF-9149-1442-98C4-D63FAAB88BD6}" id="{1156B4BF-9C72-9542-AFF7-779FA4984200}">
    <text xml:space="preserve">OBJETIVO SANITARIO PAG 140 PTS </text>
  </threadedComment>
  <threadedComment ref="H122" dT="2021-12-02T18:47:06.66" personId="{911E15BF-9149-1442-98C4-D63FAAB88BD6}" id="{2F2B0E1E-D884-9F42-A2A0-86809C24A3FB}">
    <text>OBJETIVO DEL PROGRAMA APS PAG 182 PTS</text>
  </threadedComment>
  <threadedComment ref="H123" dT="2021-12-02T18:47:06.66" personId="{911E15BF-9149-1442-98C4-D63FAAB88BD6}" id="{FC2F263C-D497-3E4F-AC1C-B061C3A4E770}">
    <text>OBJETIVO DEL PROGRAMA APS PAG 182 PTS</text>
  </threadedComment>
  <threadedComment ref="A124" dT="2021-12-13T17:19:00.26" personId="{911E15BF-9149-1442-98C4-D63FAAB88BD6}" id="{60A3A3AF-D32B-5F42-9EE2-8573A999F376}">
    <text>EJE ESTRUCTURANTE No 4. PAG. 134 PTS</text>
  </threadedComment>
  <threadedComment ref="D124" dT="2021-12-13T17:19:53.61" personId="{911E15BF-9149-1442-98C4-D63FAAB88BD6}" id="{BF7EC49E-7FE7-B04B-8E10-0D746A568138}">
    <text>OBJETIVO SANITARIO PAG 156 PTS</text>
  </threadedComment>
  <threadedComment ref="H124" dT="2021-12-13T18:25:30.68" personId="{911E15BF-9149-1442-98C4-D63FAAB88BD6}" id="{C9B5F635-04E4-4B4C-99B0-99C51B301E87}">
    <text>OBJETIVO PROGRAMA 3 PAG 189 PTS</text>
  </threadedComment>
  <threadedComment ref="A125" dT="2021-12-13T17:19:00.26" personId="{911E15BF-9149-1442-98C4-D63FAAB88BD6}" id="{207554D5-23DD-284D-990E-C581C6BC83C3}">
    <text>EJE ESTRUCTURANTE No 4. PAG. 134 PTS</text>
  </threadedComment>
  <threadedComment ref="D125" dT="2021-12-13T17:19:53.61" personId="{911E15BF-9149-1442-98C4-D63FAAB88BD6}" id="{D2E20043-712D-694B-A8D0-5AA9A5810174}">
    <text>OBJETIVO SANITARIO PAG 156 PTS</text>
  </threadedComment>
  <threadedComment ref="H125" dT="2021-12-13T18:25:30.68" personId="{911E15BF-9149-1442-98C4-D63FAAB88BD6}" id="{500B47F4-1F71-AF4F-81B0-F8E9B5ADC1DC}">
    <text>OBJETIVO PROGRAMA 3 PAG 189 PTS</text>
  </threadedComment>
  <threadedComment ref="A126" dT="2021-12-13T17:19:00.26" personId="{911E15BF-9149-1442-98C4-D63FAAB88BD6}" id="{382ABAF5-0EFC-4374-AF3A-96E307F3869F}">
    <text>EJE ESTRUCTURANTE No 4. PAG. 134 PTS</text>
  </threadedComment>
  <threadedComment ref="D126" dT="2021-12-13T17:19:53.61" personId="{911E15BF-9149-1442-98C4-D63FAAB88BD6}" id="{41F1D767-C981-48EA-8CD5-DBD6E39068F3}">
    <text>OBJETIVO SANITARIO PAG 156 PTS</text>
  </threadedComment>
  <threadedComment ref="H126" dT="2021-12-13T18:25:30.68" personId="{911E15BF-9149-1442-98C4-D63FAAB88BD6}" id="{10FFA7CE-505D-0048-B3B4-47F81B5AD25E}">
    <text>OBJETIVO PROGRAMA 3 PAG 189 PTS</text>
  </threadedComment>
  <threadedComment ref="A127" dT="2021-12-13T17:19:00.26" personId="{911E15BF-9149-1442-98C4-D63FAAB88BD6}" id="{93DE4EF2-CEE4-4416-AEDB-D7612CC2496A}">
    <text>EJE ESTRUCTURANTE No 4. PAG. 134 PTS</text>
  </threadedComment>
  <threadedComment ref="D127" dT="2021-12-13T17:19:53.61" personId="{911E15BF-9149-1442-98C4-D63FAAB88BD6}" id="{0A0F20D2-CCC1-4173-99E2-456A7498A016}">
    <text>OBJETIVO SANITARIO PAG 156 PTS</text>
  </threadedComment>
  <threadedComment ref="H127" dT="2021-12-13T18:25:30.68" personId="{911E15BF-9149-1442-98C4-D63FAAB88BD6}" id="{10FFA7CE-505D-0049-B3B4-47F81B5AD25E}">
    <text>OBJETIVO PROGRAMA 3 PAG 189 PTS</text>
  </threadedComment>
  <threadedComment ref="A128" dT="2021-12-13T17:19:00.26" personId="{911E15BF-9149-1442-98C4-D63FAAB88BD6}" id="{6BF467C0-9315-4B4A-9AF9-256F89C86AA6}">
    <text>EJE ESTRUCTURANTE No 4. PAG. 134 PTS</text>
  </threadedComment>
  <threadedComment ref="D128" dT="2021-12-13T17:19:53.61" personId="{911E15BF-9149-1442-98C4-D63FAAB88BD6}" id="{FC5B5296-84B1-874F-BE32-24B06EC1E633}">
    <text>OBJETIVO SANITARIO PAG 156 PTS</text>
  </threadedComment>
  <threadedComment ref="H128" dT="2021-12-13T18:25:30.68" personId="{911E15BF-9149-1442-98C4-D63FAAB88BD6}" id="{10FFA7CE-505D-004A-B3B4-47F81B5AD25E}">
    <text>OBJETIVO PROGRAMA 3 PAG 189 PTS</text>
  </threadedComment>
  <threadedComment ref="A129" dT="2021-12-02T20:13:27.49" personId="{911E15BF-9149-1442-98C4-D63FAAB88BD6}" id="{D19CD1C3-D30B-6046-8AEB-07B6DE4A5782}">
    <text>EJE ESTRUCTURANTE NO 1 TRANSFORMADO PAG 132 PTS</text>
  </threadedComment>
  <threadedComment ref="H129" dT="2021-12-13T18:25:30.68" personId="{911E15BF-9149-1442-98C4-D63FAAB88BD6}" id="{D274DD28-CE8C-FF47-A81E-AAA8FBD93BBA}">
    <text>OBJETIVO PROGRAMA 3 PAG 189 PTS</text>
  </threadedComment>
  <threadedComment ref="A130" dT="2021-12-02T20:13:27.49" personId="{911E15BF-9149-1442-98C4-D63FAAB88BD6}" id="{73EC730B-49EB-E941-84A0-42D883286D1E}">
    <text>EJE ESTRUCTURANTE NO 1 TRANSFORMADO PAG 132 PTS</text>
  </threadedComment>
  <threadedComment ref="H130" dT="2021-12-13T18:25:30.68" personId="{911E15BF-9149-1442-98C4-D63FAAB88BD6}" id="{9223D616-B326-C649-A41C-AB3957AF4063}">
    <text>OBJETIVO PROGRAMA 3 PAG 189 PTS</text>
  </threadedComment>
  <threadedComment ref="A131" dT="2021-12-02T20:13:27.49" personId="{911E15BF-9149-1442-98C4-D63FAAB88BD6}" id="{CECDDC12-E23D-D649-9DE9-682F22A9874D}">
    <text>EJE ESTRUCTURANTE NO 1 TRANSFORMADO PAG 132 PTS</text>
  </threadedComment>
  <threadedComment ref="H131" dT="2021-12-13T18:25:30.68" personId="{911E15BF-9149-1442-98C4-D63FAAB88BD6}" id="{8A896F5F-56FC-424F-968E-D069BEEF39F6}">
    <text>OBJETIVO PROGRAMA 3 PAG 189 PTS</text>
  </threadedComment>
  <threadedComment ref="A132" dT="2021-12-02T20:13:27.49" personId="{911E15BF-9149-1442-98C4-D63FAAB88BD6}" id="{7EB17308-A608-441B-BBDE-8F0BCDEC131E}">
    <text>EJE ESTRUCTURANTE NO 1 TRANSFORMADO PAG 132 PTS</text>
  </threadedComment>
  <threadedComment ref="A133" dT="2021-12-02T20:13:27.49" personId="{911E15BF-9149-1442-98C4-D63FAAB88BD6}" id="{D7C8D5E4-6FD7-480E-AD74-6319F6324F18}">
    <text>EJE ESTRUCTURANTE NO 1 TRANSFORMADO PAG 132 PTS</text>
  </threadedComment>
  <threadedComment ref="A134" dT="2021-12-02T20:13:27.49" personId="{911E15BF-9149-1442-98C4-D63FAAB88BD6}" id="{9277E908-E4C7-D243-827F-B18D1B80A20E}">
    <text>EJE ESTRUCTURANTE NO 1 TRANSFORMADO PAG 132 PTS</text>
  </threadedComment>
  <threadedComment ref="H134" dT="2021-12-13T18:25:30.68" personId="{911E15BF-9149-1442-98C4-D63FAAB88BD6}" id="{6D3D5CD7-D014-9E4B-8DD9-149C8AAA1D1E}">
    <text>OBJETIVO PROGRAMA 3 PAG 189 PTS</text>
  </threadedComment>
  <threadedComment ref="A135" dT="2021-12-02T20:13:27.49" personId="{911E15BF-9149-1442-98C4-D63FAAB88BD6}" id="{A3EAE106-47DB-1848-A8C2-4E8F72C88164}">
    <text>EJE ESTRUCTURANTE NO 1 TRANSFORMADO PAG 132 PTS</text>
  </threadedComment>
  <threadedComment ref="H135" dT="2021-12-13T18:25:30.68" personId="{911E15BF-9149-1442-98C4-D63FAAB88BD6}" id="{4AF3702A-9905-F343-9B3E-64154DEE1204}">
    <text>OBJETIVO PROGRAMA 3 PAG 189 PTS</text>
  </threadedComment>
  <threadedComment ref="A136" dT="2021-12-02T20:13:27.49" personId="{911E15BF-9149-1442-98C4-D63FAAB88BD6}" id="{533264AD-3FBF-8C4A-A51A-0607DC8B02F2}">
    <text>EJE ESTRUCTURANTE NO 1 TRANSFORMADO PAG 132 PTS</text>
  </threadedComment>
  <threadedComment ref="H136" dT="2021-12-13T18:25:30.68" personId="{911E15BF-9149-1442-98C4-D63FAAB88BD6}" id="{28A8B6AE-E838-364B-9489-2DCFA069D791}">
    <text>OBJETIVO PROGRAMA 3 PAG 189 PTS</text>
  </threadedComment>
  <threadedComment ref="A137" dT="2021-12-02T20:13:27.49" personId="{911E15BF-9149-1442-98C4-D63FAAB88BD6}" id="{92A11D59-FEFE-5147-B02D-5055394B74B9}">
    <text>EJE ESTRUCTURANTE NO 1 TRANSFORMADO PAG 132 PTS</text>
  </threadedComment>
  <threadedComment ref="H137" dT="2021-12-13T18:25:30.68" personId="{911E15BF-9149-1442-98C4-D63FAAB88BD6}" id="{40B4E049-ECAE-5F47-9044-F28CC5D42AAF}">
    <text>OBJETIVO PROGRAMA 3 PAG 189 PTS</text>
  </threadedComment>
  <threadedComment ref="A138" dT="2021-12-02T20:13:27.49" personId="{911E15BF-9149-1442-98C4-D63FAAB88BD6}" id="{E8A1AAEE-1BE7-044E-8AF8-DA7B6E2AB802}">
    <text>EJE ESTRUCTURANTE NO 1 TRANSFORMADO PAG 132 PTS</text>
  </threadedComment>
  <threadedComment ref="H138" dT="2021-12-13T18:25:30.68" personId="{911E15BF-9149-1442-98C4-D63FAAB88BD6}" id="{973952B6-6F48-2941-9B85-CB1563EFFC4E}">
    <text>OBJETIVO PROGRAMA 3 PAG 189 PTS</text>
  </threadedComment>
  <threadedComment ref="A139" dT="2021-12-02T20:13:27.49" personId="{911E15BF-9149-1442-98C4-D63FAAB88BD6}" id="{0EBA195C-E86D-044D-993C-C411407FCE70}">
    <text>EJE ESTRUCTURANTE NO 1 TRANSFORMADO PAG 132 PTS</text>
  </threadedComment>
  <threadedComment ref="H139" dT="2021-12-13T18:25:30.68" personId="{911E15BF-9149-1442-98C4-D63FAAB88BD6}" id="{F4B172C3-7CB3-C348-8CB3-5DDE490F3487}">
    <text>OBJETIVO PROGRAMA 3 PAG 189 PTS</text>
  </threadedComment>
  <threadedComment ref="A140" dT="2021-12-02T20:13:27.49" personId="{911E15BF-9149-1442-98C4-D63FAAB88BD6}" id="{7BF1E9DA-2654-E74A-8E1D-10BFA11B7014}">
    <text>EJE ESTRUCTURANTE NO 1 TRANSFORMADO PAG 132 PTS</text>
  </threadedComment>
  <threadedComment ref="H140" dT="2021-12-13T18:25:30.68" personId="{911E15BF-9149-1442-98C4-D63FAAB88BD6}" id="{E858B847-B73D-094C-A20A-D8152A395FB4}">
    <text>OBJETIVO PROGRAMA 3 PAG 189 PTS</text>
  </threadedComment>
  <threadedComment ref="A141" dT="2021-12-02T20:13:27.49" personId="{911E15BF-9149-1442-98C4-D63FAAB88BD6}" id="{91C8FE89-CEB6-4403-B10C-7DA40F4CEBF7}">
    <text>EJE ESTRUCTURANTE NO 1 TRANSFORMADO PAG 132 PTS</text>
  </threadedComment>
  <threadedComment ref="A142" dT="2021-12-13T17:19:00.26" personId="{911E15BF-9149-1442-98C4-D63FAAB88BD6}" id="{E4450204-8C47-9944-B367-93B9E0DE0F97}">
    <text>EJE ESTRUCTURANTE No 4. PAG. 134 PTS</text>
  </threadedComment>
  <threadedComment ref="D142" dT="2021-12-13T21:29:38.47" personId="{911E15BF-9149-1442-98C4-D63FAAB88BD6}" id="{CC5937C3-FB1E-4348-A38E-EE5484BA4FF4}">
    <text>OBJETIVO SANITARIO PAG 147 PTS</text>
  </threadedComment>
  <threadedComment ref="H142" dT="2021-12-13T21:34:44.53" personId="{911E15BF-9149-1442-98C4-D63FAAB88BD6}" id="{DDDB2392-47E7-394C-AD6F-261BD3E1E6D7}">
    <text>OBJETIVO DEL PROGRAMA 5. PAG 194</text>
  </threadedComment>
  <threadedComment ref="A143" dT="2021-12-13T17:19:00.26" personId="{911E15BF-9149-1442-98C4-D63FAAB88BD6}" id="{0B52C7E3-3490-6B4F-AD30-6BA6B52909CD}">
    <text>EJE ESTRUCTURANTE No 4. PAG. 134 PTS</text>
  </threadedComment>
  <threadedComment ref="D143" dT="2021-12-13T21:29:38.47" personId="{911E15BF-9149-1442-98C4-D63FAAB88BD6}" id="{EC296E30-3B8A-2E49-BABA-48E9EA0D4275}">
    <text>OBJETIVO SANITARIO PAG 147 PTS</text>
  </threadedComment>
  <threadedComment ref="H143" dT="2021-12-13T21:34:44.53" personId="{911E15BF-9149-1442-98C4-D63FAAB88BD6}" id="{2B7FDE99-FE51-1641-BD16-AA99B92A09B6}">
    <text>OBJETIVO DEL PROGRAMA 5. PAG 194</text>
  </threadedComment>
  <threadedComment ref="A144" dT="2021-12-02T20:13:27.49" personId="{911E15BF-9149-1442-98C4-D63FAAB88BD6}" id="{1FE5904B-58B7-4D63-9C0D-268DFC14DCA4}">
    <text>EJE ESTRUCTURANTE NO 1 TRANSFORMADO PAG 132 PTS</text>
  </threadedComment>
  <threadedComment ref="A145" dT="2021-12-13T17:19:00.26" personId="{911E15BF-9149-1442-98C4-D63FAAB88BD6}" id="{B2636DEA-53B0-C349-B694-66FB11FDB262}">
    <text>EJE ESTRUCTURANTE No 4. PAG. 134 PTS</text>
  </threadedComment>
  <threadedComment ref="D145" dT="2021-12-15T19:02:12.73" personId="{911E15BF-9149-1442-98C4-D63FAAB88BD6}" id="{5CBD05B3-99A3-3347-BAAD-883EA8B2240C}">
    <text>OBJETIVO SANITARIO PAG 155 PTS</text>
  </threadedComment>
  <threadedComment ref="H145" dT="2021-12-15T19:06:16.15" personId="{911E15BF-9149-1442-98C4-D63FAAB88BD6}" id="{929E3CA4-8460-8847-AB9E-6BF9DD998867}">
    <text>OBJETIVO PROGRAMA 5 PAG 194 PTS</text>
  </threadedComment>
  <threadedComment ref="A146" dT="2021-12-13T17:19:00.26" personId="{911E15BF-9149-1442-98C4-D63FAAB88BD6}" id="{775D3A75-0A91-440D-AAEC-73A08AAFA578}">
    <text>EJE ESTRUCTURANTE No 4. PAG. 134 PTS</text>
  </threadedComment>
  <threadedComment ref="D146" dT="2021-12-15T19:02:12.73" personId="{911E15BF-9149-1442-98C4-D63FAAB88BD6}" id="{2452C60C-1981-47AC-A993-7B85037BF150}">
    <text>OBJETIVO SANITARIO PAG 155 PTS</text>
  </threadedComment>
  <threadedComment ref="A147" dT="2021-12-13T17:19:00.26" personId="{911E15BF-9149-1442-98C4-D63FAAB88BD6}" id="{39390A41-9420-4CA6-A24E-9AC837D51B89}">
    <text>EJE ESTRUCTURANTE No 4. PAG. 134 PTS</text>
  </threadedComment>
  <threadedComment ref="D147" dT="2021-12-15T19:02:12.73" personId="{911E15BF-9149-1442-98C4-D63FAAB88BD6}" id="{D033C1DC-8BEC-4730-85C1-D78A7EEBFBE3}">
    <text>OBJETIVO SANITARIO PAG 155 PTS</text>
  </threadedComment>
  <threadedComment ref="A148" dT="2021-12-13T17:19:00.26" personId="{911E15BF-9149-1442-98C4-D63FAAB88BD6}" id="{4252B3BE-FB9F-4BA3-944B-C87B209CA0A8}">
    <text>EJE ESTRUCTURANTE No 4. PAG. 134 PTS</text>
  </threadedComment>
  <threadedComment ref="D148" dT="2021-12-15T19:02:12.73" personId="{911E15BF-9149-1442-98C4-D63FAAB88BD6}" id="{28F34EC5-F189-48EE-A6C1-89121125DE3C}">
    <text>OBJETIVO SANITARIO PAG 155 PTS</text>
  </threadedComment>
  <threadedComment ref="A149" dT="2021-12-13T17:19:00.26" personId="{911E15BF-9149-1442-98C4-D63FAAB88BD6}" id="{C3241FE0-FA42-4C01-B4CB-1DA727378CD5}">
    <text>EJE ESTRUCTURANTE No 4. PAG. 134 PTS</text>
  </threadedComment>
  <threadedComment ref="D149" dT="2021-12-15T19:02:12.73" personId="{911E15BF-9149-1442-98C4-D63FAAB88BD6}" id="{0CAC4503-F44C-4FEB-898E-96E66BE8A05F}">
    <text>OBJETIVO SANITARIO PAG 155 PTS</text>
  </threadedComment>
  <threadedComment ref="A150" dT="2021-12-13T17:19:00.26" personId="{911E15BF-9149-1442-98C4-D63FAAB88BD6}" id="{98BE1889-7995-4EE4-BE5F-D60EE056BDAA}">
    <text>EJE ESTRUCTURANTE No 4. PAG. 134 PTS</text>
  </threadedComment>
  <threadedComment ref="D150" dT="2021-12-15T19:02:12.73" personId="{911E15BF-9149-1442-98C4-D63FAAB88BD6}" id="{711282EC-F3D8-4A12-BB56-3F9405935872}">
    <text>OBJETIVO SANITARIO PAG 155 PTS</text>
  </threadedComment>
  <threadedComment ref="A151" dT="2021-12-13T17:19:00.26" personId="{911E15BF-9149-1442-98C4-D63FAAB88BD6}" id="{97081B94-1BB4-9647-BBA7-0D7A1FDC56D1}">
    <text>EJE ESTRUCTURANTE No 4. PAG. 134 PTS</text>
  </threadedComment>
  <threadedComment ref="D151" dT="2021-12-15T19:02:12.73" personId="{911E15BF-9149-1442-98C4-D63FAAB88BD6}" id="{B334DEF4-B238-164E-9865-093804D910ED}">
    <text>OBJETIVO SANITARIO PAG 155 PTS</text>
  </threadedComment>
  <threadedComment ref="H151" dT="2021-12-15T19:06:16.15" personId="{911E15BF-9149-1442-98C4-D63FAAB88BD6}" id="{87DEB433-F8B0-3145-A314-F57CE8CF57B3}">
    <text>OBJETIVO PROGRAMA 5 PAG 194 PTS</text>
  </threadedComment>
  <threadedComment ref="A152" dT="2021-12-13T17:19:00.26" personId="{911E15BF-9149-1442-98C4-D63FAAB88BD6}" id="{29F75ACF-9BEE-184C-AA52-8B8DFCE791A1}">
    <text>EJE ESTRUCTURANTE No 4. PAG. 134 PTS</text>
  </threadedComment>
  <threadedComment ref="D152" dT="2021-12-15T19:02:12.73" personId="{911E15BF-9149-1442-98C4-D63FAAB88BD6}" id="{89FA7F11-7668-EE44-87B8-D32B79C7D480}">
    <text>OBJETIVO SANITARIO PAG 155 PTS</text>
  </threadedComment>
  <threadedComment ref="H152" dT="2021-12-15T19:06:16.15" personId="{911E15BF-9149-1442-98C4-D63FAAB88BD6}" id="{7183C67C-3110-8643-8F0D-70F359BC41A0}">
    <text>OBJETIVO PROGRAMA 5 PAG 194 PTS</text>
  </threadedComment>
  <threadedComment ref="A153" dT="2021-12-13T17:19:00.26" personId="{911E15BF-9149-1442-98C4-D63FAAB88BD6}" id="{F8F7AEB4-C66C-CD4D-B72E-D49B8F990D1E}">
    <text>EJE ESTRUCTURANTE No 4. PAG. 134 PTS</text>
  </threadedComment>
  <threadedComment ref="D153" dT="2021-12-15T19:02:12.73" personId="{911E15BF-9149-1442-98C4-D63FAAB88BD6}" id="{88A2B3CE-8945-4F4E-9E29-FA7EBFD0912F}">
    <text>OBJETIVO SANITARIO PAG 155 PTS</text>
  </threadedComment>
  <threadedComment ref="H153" dT="2021-12-15T19:06:16.15" personId="{911E15BF-9149-1442-98C4-D63FAAB88BD6}" id="{F36EBB17-A5B3-B745-A91B-C2065E25F08B}">
    <text>OBJETIVO PROGRAMA 5 PAG 194 PTS</text>
  </threadedComment>
  <threadedComment ref="A154" dT="2021-12-13T17:19:00.26" personId="{911E15BF-9149-1442-98C4-D63FAAB88BD6}" id="{3472617B-70CA-0F4F-9DB8-F0317F39435C}">
    <text>EJE ESTRUCTURANTE No 4. PAG. 134 PTS</text>
  </threadedComment>
  <threadedComment ref="D154" dT="2021-12-15T19:02:12.73" personId="{911E15BF-9149-1442-98C4-D63FAAB88BD6}" id="{CEB2A688-8058-AF42-8798-25254B1A7A43}">
    <text>OBJETIVO SANITARIO PAG 155 PTS</text>
  </threadedComment>
  <threadedComment ref="H154" dT="2021-12-15T19:06:16.15" personId="{911E15BF-9149-1442-98C4-D63FAAB88BD6}" id="{C30ABFAB-4B62-D24A-934B-4D9DC2824249}">
    <text>OBJETIVO PROGRAMA 5 PAG 194 PTS</text>
  </threadedComment>
  <threadedComment ref="A155" dT="2021-12-13T17:19:00.26" personId="{911E15BF-9149-1442-98C4-D63FAAB88BD6}" id="{0DF6C5BD-C578-B247-81A9-42A192A51ACF}">
    <text>EJE ESTRUCTURANTE No 4. PAG. 134 PTS</text>
  </threadedComment>
  <threadedComment ref="D155" dT="2021-12-15T19:02:12.73" personId="{911E15BF-9149-1442-98C4-D63FAAB88BD6}" id="{0E35028C-66E6-FB4A-BBEB-3E242C8C20A0}">
    <text>OBJETIVO SANITARIO PAG 155 PTS</text>
  </threadedComment>
  <threadedComment ref="H155" dT="2021-12-15T19:06:16.15" personId="{911E15BF-9149-1442-98C4-D63FAAB88BD6}" id="{93F1AC5F-F681-6750-BD57-A75BFA1FAA00}">
    <text>OBJETIVO PROGRAMA 5 PAG 194 PTS</text>
  </threadedComment>
  <threadedComment ref="A156" dT="2021-12-13T17:19:00.26" personId="{911E15BF-9149-1442-98C4-D63FAAB88BD6}" id="{D3096714-785F-6F4A-AEF4-EF299F7049E1}">
    <text>EJE ESTRUCTURANTE No 4. PAG. 134 PTS</text>
  </threadedComment>
  <threadedComment ref="D156" dT="2021-12-15T19:02:12.73" personId="{911E15BF-9149-1442-98C4-D63FAAB88BD6}" id="{052F9754-C553-9E42-A62C-8DE3BADAFE48}">
    <text>OBJETIVO SANITARIO PAG 155 PTS</text>
  </threadedComment>
  <threadedComment ref="H156" dT="2021-12-15T19:06:16.15" personId="{911E15BF-9149-1442-98C4-D63FAAB88BD6}" id="{CFE84862-9380-8A4A-A75C-F32832D8E62D}">
    <text>OBJETIVO PROGRAMA 5 PAG 194 PTS</text>
  </threadedComment>
  <threadedComment ref="A157" dT="2021-12-13T17:19:00.26" personId="{911E15BF-9149-1442-98C4-D63FAAB88BD6}" id="{8C69DA0C-5BBF-48E9-8D16-348B3E4CDB05}">
    <text>EJE ESTRUCTURANTE No 4. PAG. 134 PTS</text>
  </threadedComment>
  <threadedComment ref="D157" dT="2021-12-15T19:02:12.73" personId="{911E15BF-9149-1442-98C4-D63FAAB88BD6}" id="{F031089D-13B4-4A93-9036-2C6892FCE592}">
    <text>OBJETIVO SANITARIO PAG 155 PTS</text>
  </threadedComment>
  <threadedComment ref="H157" dT="2021-12-15T19:06:16.15" personId="{911E15BF-9149-1442-98C4-D63FAAB88BD6}" id="{40AAB6A1-D8B5-4010-8715-116D0F1A67B0}">
    <text>OBJETIVO PROGRAMA 5 PAG 194 PTS</text>
  </threadedComment>
  <threadedComment ref="A158" dT="2021-12-13T17:19:00.26" personId="{911E15BF-9149-1442-98C4-D63FAAB88BD6}" id="{01070E89-1739-4CC4-8247-7225DF07C3EC}">
    <text>EJE ESTRUCTURANTE No 4. PAG. 134 PTS</text>
  </threadedComment>
  <threadedComment ref="D158" dT="2021-12-15T19:02:12.73" personId="{911E15BF-9149-1442-98C4-D63FAAB88BD6}" id="{E01BA680-938A-4B2C-87CD-C8837E39DF3D}">
    <text>OBJETIVO SANITARIO PAG 155 PTS</text>
  </threadedComment>
  <threadedComment ref="H158" dT="2021-12-15T19:06:16.15" personId="{911E15BF-9149-1442-98C4-D63FAAB88BD6}" id="{E6DF5D36-43A3-4614-A1E0-5AC17D8AA5BA}">
    <text>OBJETIVO PROGRAMA 5 PAG 194 PTS</text>
  </threadedComment>
  <threadedComment ref="A159" dT="2021-12-13T17:19:00.26" personId="{911E15BF-9149-1442-98C4-D63FAAB88BD6}" id="{1FE2CAB8-1B7A-2846-A82D-49C392B46C76}">
    <text>EJE ESTRUCTURANTE No 4. PAG. 134 PTS</text>
  </threadedComment>
  <threadedComment ref="D159" dT="2021-12-15T19:02:12.73" personId="{911E15BF-9149-1442-98C4-D63FAAB88BD6}" id="{C156B05E-6D54-B24C-A2AA-FA8C9C939E0B}">
    <text>OBJETIVO SANITARIO PAG 155 PTS</text>
  </threadedComment>
  <threadedComment ref="H159" dT="2021-12-15T19:06:16.15" personId="{911E15BF-9149-1442-98C4-D63FAAB88BD6}" id="{3874B733-BBB8-5745-971F-A7CB2E23B6D5}">
    <text>OBJETIVO PROGRAMA 5 PAG 194 PTS</text>
  </threadedComment>
  <threadedComment ref="A160" dT="2021-12-13T17:19:00.26" personId="{911E15BF-9149-1442-98C4-D63FAAB88BD6}" id="{9BB54A29-FD9B-4273-9A3A-0EB5F7EB1580}">
    <text>EJE ESTRUCTURANTE No 4. PAG. 134 PTS</text>
  </threadedComment>
  <threadedComment ref="D160" dT="2021-12-15T19:02:12.73" personId="{911E15BF-9149-1442-98C4-D63FAAB88BD6}" id="{82AC8120-F356-43AA-860E-D32F50F35528}">
    <text>OBJETIVO SANITARIO PAG 155 PTS</text>
  </threadedComment>
  <threadedComment ref="H160" dT="2021-12-15T19:06:16.15" personId="{911E15BF-9149-1442-98C4-D63FAAB88BD6}" id="{F800BCDC-A935-478D-AEA7-0A831766DB49}">
    <text>OBJETIVO PROGRAMA 5 PAG 194 PTS</text>
  </threadedComment>
  <threadedComment ref="A161" dT="2021-12-13T17:19:00.26" personId="{911E15BF-9149-1442-98C4-D63FAAB88BD6}" id="{72AE208D-4ACA-4C71-AE79-70C33B3FA5EA}">
    <text>EJE ESTRUCTURANTE No 4. PAG. 134 PTS</text>
  </threadedComment>
  <threadedComment ref="D161" dT="2021-12-15T19:02:12.73" personId="{911E15BF-9149-1442-98C4-D63FAAB88BD6}" id="{EAA584E5-9D85-4FBC-94F9-527AE8F425F4}">
    <text>OBJETIVO SANITARIO PAG 155 PTS</text>
  </threadedComment>
  <threadedComment ref="H161" dT="2021-12-15T19:06:16.15" personId="{911E15BF-9149-1442-98C4-D63FAAB88BD6}" id="{296320F6-1F0B-48AE-B9F0-698DEEB30390}">
    <text>OBJETIVO PROGRAMA 5 PAG 194 PTS</text>
  </threadedComment>
  <threadedComment ref="A162" dT="2021-12-13T17:19:00.26" personId="{911E15BF-9149-1442-98C4-D63FAAB88BD6}" id="{28E201D4-BBB4-2647-8219-5C1795C568EE}">
    <text>EJE ESTRUCTURANTE No 4. PAG. 134 PTS</text>
  </threadedComment>
  <threadedComment ref="D162" dT="2021-12-15T19:02:12.73" personId="{911E15BF-9149-1442-98C4-D63FAAB88BD6}" id="{270560D5-7B6A-BA4A-B9EA-4183BD89177E}">
    <text>OBJETIVO SANITARIO PAG 155 PTS</text>
  </threadedComment>
  <threadedComment ref="H162" dT="2021-12-15T19:06:16.15" personId="{911E15BF-9149-1442-98C4-D63FAAB88BD6}" id="{51897CC5-3D33-0747-A6B9-35B151C7F219}">
    <text>OBJETIVO PROGRAMA 5 PAG 194 PTS</text>
  </threadedComment>
  <threadedComment ref="A163" dT="2021-12-13T17:19:00.26" personId="{911E15BF-9149-1442-98C4-D63FAAB88BD6}" id="{994E7772-372E-A642-AB28-7DE8B7732E5E}">
    <text>EJE ESTRUCTURANTE No 4. PAG. 134 PTS</text>
  </threadedComment>
  <threadedComment ref="D163" dT="2021-12-15T19:02:12.73" personId="{911E15BF-9149-1442-98C4-D63FAAB88BD6}" id="{4BF20943-4578-5246-90B2-C74ECAFEC0A1}">
    <text>OBJETIVO SANITARIO PAG 155 PTS</text>
  </threadedComment>
  <threadedComment ref="H163" dT="2021-12-15T19:06:16.15" personId="{911E15BF-9149-1442-98C4-D63FAAB88BD6}" id="{370B83B3-9365-1C45-8514-78A4746FB282}">
    <text>OBJETIVO PROGRAMA 5 PAG 194 PTS</text>
  </threadedComment>
  <threadedComment ref="A164" dT="2021-12-13T17:19:00.26" personId="{911E15BF-9149-1442-98C4-D63FAAB88BD6}" id="{E1BFA8AF-38D6-497C-8003-21879A58374D}">
    <text>EJE ESTRUCTURANTE No 4. PAG. 134 PTS</text>
  </threadedComment>
  <threadedComment ref="D164" dT="2021-12-15T19:02:12.73" personId="{911E15BF-9149-1442-98C4-D63FAAB88BD6}" id="{A1DF1B4A-451C-457E-AA36-CEE19352E659}">
    <text>OBJETIVO SANITARIO PAG 155 PTS</text>
  </threadedComment>
  <threadedComment ref="H164" dT="2021-12-15T19:06:16.15" personId="{911E15BF-9149-1442-98C4-D63FAAB88BD6}" id="{B7B9A7A2-B8CB-4DB5-8331-1B5959DD4384}">
    <text>OBJETIVO PROGRAMA 5 PAG 194 PTS</text>
  </threadedComment>
  <threadedComment ref="A165" dT="2021-12-13T17:19:00.26" personId="{911E15BF-9149-1442-98C4-D63FAAB88BD6}" id="{A1AB3E8F-EF53-6646-AE41-D520DC1ACFD8}">
    <text>EJE ESTRUCTURANTE No 4. PAG. 134 PTS</text>
  </threadedComment>
  <threadedComment ref="D165" dT="2021-12-15T19:02:12.73" personId="{911E15BF-9149-1442-98C4-D63FAAB88BD6}" id="{C3B624FE-C9CC-C94B-A04D-A4D5A9C043A7}">
    <text>OBJETIVO SANITARIO PAG 155 PTS</text>
  </threadedComment>
  <threadedComment ref="H165" dT="2021-12-15T19:06:16.15" personId="{911E15BF-9149-1442-98C4-D63FAAB88BD6}" id="{E5CADEAB-C0B2-8D49-B537-9B29618706F9}">
    <text>OBJETIVO PROGRAMA 5 PAG 194 PTS</text>
  </threadedComment>
  <threadedComment ref="A166" dT="2021-12-13T17:19:00.26" personId="{911E15BF-9149-1442-98C4-D63FAAB88BD6}" id="{879D3375-B183-0B46-B606-53D246418DE7}">
    <text>EJE ESTRUCTURANTE No 4. PAG. 134 PTS</text>
  </threadedComment>
  <threadedComment ref="D166" dT="2021-12-15T19:16:23.84" personId="{911E15BF-9149-1442-98C4-D63FAAB88BD6}" id="{25A899D7-BCB1-6F4C-BEE4-CC78CF61185F}">
    <text>OBJETIVO SANITARIO PAG 154 PTS</text>
  </threadedComment>
  <threadedComment ref="H166" dT="2021-12-15T19:06:16.15" personId="{911E15BF-9149-1442-98C4-D63FAAB88BD6}" id="{F1994A15-8CEB-3347-B9E5-309742C474EB}">
    <text>OBJETIVO PROGRAMA 5 PAG 194 PTS</text>
  </threadedComment>
  <threadedComment ref="A167" dT="2021-12-13T17:19:00.26" personId="{911E15BF-9149-1442-98C4-D63FAAB88BD6}" id="{6973BCAA-1D40-F74A-87C4-EA44171ADB7E}">
    <text>EJE ESTRUCTURANTE No 4. PAG. 134 PTS</text>
  </threadedComment>
  <threadedComment ref="D167" dT="2021-12-15T19:16:23.84" personId="{911E15BF-9149-1442-98C4-D63FAAB88BD6}" id="{960A7DA1-A384-874A-B89F-D2890D9CEE37}">
    <text>OBJETIVO SANITARIO PAG 154 PTS</text>
  </threadedComment>
  <threadedComment ref="H167" dT="2021-12-15T19:06:16.15" personId="{911E15BF-9149-1442-98C4-D63FAAB88BD6}" id="{56B82290-844C-9D4E-8C5F-D2A4C7A70BF5}">
    <text>OBJETIVO PROGRAMA 5 PAG 194 PTS</text>
  </threadedComment>
  <threadedComment ref="A168" dT="2021-12-13T17:19:00.26" personId="{911E15BF-9149-1442-98C4-D63FAAB88BD6}" id="{2C1333DE-5308-804B-9E40-E14BF2D3EAC7}">
    <text>EJE ESTRUCTURANTE No 4. PAG. 134 PTS</text>
  </threadedComment>
  <threadedComment ref="D168" dT="2021-12-15T19:16:23.84" personId="{911E15BF-9149-1442-98C4-D63FAAB88BD6}" id="{23E2E676-6793-0941-BDFD-02614BF4F335}">
    <text>OBJETIVO SANITARIO PAG 154 PTS</text>
  </threadedComment>
  <threadedComment ref="H168" dT="2021-12-15T19:06:16.15" personId="{911E15BF-9149-1442-98C4-D63FAAB88BD6}" id="{1219F2E5-833C-C945-AF5B-72BA7DAAFD14}">
    <text>OBJETIVO PROGRAMA 5 PAG 194 PTS</text>
  </threadedComment>
  <threadedComment ref="A169" dT="2021-12-13T17:19:00.26" personId="{911E15BF-9149-1442-98C4-D63FAAB88BD6}" id="{D956CE13-9507-1650-B93F-C32937EFF29A}">
    <text>EJE ESTRUCTURANTE No 4. PAG. 134 PTS</text>
  </threadedComment>
  <threadedComment ref="D169" dT="2021-12-15T19:16:23.84" personId="{911E15BF-9149-1442-98C4-D63FAAB88BD6}" id="{EC42DACC-1699-5B46-93AE-682E8386E3A3}">
    <text>OBJETIVO SANITARIO PAG 154 PTS</text>
  </threadedComment>
  <threadedComment ref="H169" dT="2021-12-15T19:06:16.15" personId="{911E15BF-9149-1442-98C4-D63FAAB88BD6}" id="{5ED7079C-7FAC-BB4C-9C50-1B88DD402D81}">
    <text>OBJETIVO PROGRAMA 5 PAG 194 PTS</text>
  </threadedComment>
  <threadedComment ref="A170" dT="2021-12-13T17:19:00.26" personId="{911E15BF-9149-1442-98C4-D63FAAB88BD6}" id="{17AB884A-ADA8-AD46-A323-563EFCA68336}">
    <text>EJE ESTRUCTURANTE No 4. PAG. 134 PTS</text>
  </threadedComment>
  <threadedComment ref="D170" dT="2021-12-15T19:16:23.84" personId="{911E15BF-9149-1442-98C4-D63FAAB88BD6}" id="{478ED6FE-77C8-7450-9583-D14D69DC2C36}">
    <text>OBJETIVO SANITARIO PAG 154 PTS</text>
  </threadedComment>
  <threadedComment ref="H170" dT="2021-12-15T19:06:16.15" personId="{911E15BF-9149-1442-98C4-D63FAAB88BD6}" id="{BDA14A94-43CB-974E-8738-DBF14B2FD897}">
    <text>OBJETIVO PROGRAMA 5 PAG 194 PTS</text>
  </threadedComment>
  <threadedComment ref="A171" dT="2021-12-13T17:19:00.26" personId="{911E15BF-9149-1442-98C4-D63FAAB88BD6}" id="{B8E62D3A-8719-9249-B890-61A3653565F1}">
    <text>EJE ESTRUCTURANTE No 4. PAG. 134 PTS</text>
  </threadedComment>
  <threadedComment ref="D171" dT="2021-12-15T19:16:23.84" personId="{911E15BF-9149-1442-98C4-D63FAAB88BD6}" id="{9549C330-DDDC-6243-A915-27E90E7E4DA4}">
    <text>OBJETIVO SANITARIO PAG 154 PTS</text>
  </threadedComment>
  <threadedComment ref="H171" dT="2021-12-15T19:06:16.15" personId="{911E15BF-9149-1442-98C4-D63FAAB88BD6}" id="{5D7CCD3B-86F2-1444-B50C-AA0BB3635905}">
    <text>OBJETIVO PROGRAMA 5 PAG 194 PTS</text>
  </threadedComment>
  <threadedComment ref="A172" dT="2021-12-13T17:19:00.26" personId="{911E15BF-9149-1442-98C4-D63FAAB88BD6}" id="{0998442F-CF1C-B94E-8269-9152F7E043BB}">
    <text>EJE ESTRUCTURANTE No 4. PAG. 134 PTS</text>
  </threadedComment>
  <threadedComment ref="D172" dT="2021-12-15T19:13:36.29" personId="{911E15BF-9149-1442-98C4-D63FAAB88BD6}" id="{8D682386-F94A-E94F-BE70-EA0424C2EDAF}">
    <text>OBJETIVO SANITARIO PAG 155 PTS</text>
  </threadedComment>
  <threadedComment ref="H172" dT="2021-12-15T19:06:16.15" personId="{911E15BF-9149-1442-98C4-D63FAAB88BD6}" id="{C210DFAD-C2DE-8E46-BB26-EB761790A576}">
    <text>OBJETIVO PROGRAMA 5 PAG 194 PTS</text>
  </threadedComment>
  <threadedComment ref="A173" dT="2021-12-13T17:19:00.26" personId="{911E15BF-9149-1442-98C4-D63FAAB88BD6}" id="{096AFE28-A9A3-7946-902B-3DE45BC74A3F}">
    <text>EJE ESTRUCTURANTE No 4. PAG. 134 PTS</text>
  </threadedComment>
  <threadedComment ref="D173" dT="2021-12-15T19:13:36.29" personId="{911E15BF-9149-1442-98C4-D63FAAB88BD6}" id="{E1E03C66-D9CF-6850-93D7-7EC18B2393D3}">
    <text>OBJETIVO SANITARIO PAG 155 PTS</text>
  </threadedComment>
  <threadedComment ref="H173" dT="2021-12-15T19:06:16.15" personId="{911E15BF-9149-1442-98C4-D63FAAB88BD6}" id="{7FB516B4-31BD-9B45-8840-0010B3E14ED9}">
    <text>OBJETIVO PROGRAMA 5 PAG 194 PTS</text>
  </threadedComment>
  <threadedComment ref="A174" dT="2021-12-13T17:19:00.26" personId="{911E15BF-9149-1442-98C4-D63FAAB88BD6}" id="{B600631A-85B5-B743-AA7F-48AE05A050C8}">
    <text>EJE ESTRUCTURANTE No 4. PAG. 134 PTS</text>
  </threadedComment>
  <threadedComment ref="D174" dT="2021-12-20T20:42:11.26" personId="{911E15BF-9149-1442-98C4-D63FAAB88BD6}" id="{553218C9-0AED-6E4C-8E95-8C59D43FA92A}">
    <text>OBJETIVO SANITARIO PAG 157 PTS</text>
  </threadedComment>
  <threadedComment ref="H174" dT="2021-12-15T19:06:16.15" personId="{911E15BF-9149-1442-98C4-D63FAAB88BD6}" id="{7248B30D-7B0D-BD4D-B2DD-D2DE614E754C}">
    <text>OBJETIVO PROGRAMA 5 PAG 194 PTS</text>
  </threadedComment>
  <threadedComment ref="A175" dT="2021-12-13T17:19:00.26" personId="{911E15BF-9149-1442-98C4-D63FAAB88BD6}" id="{E5FE9D23-CF07-1B4D-AD8D-C32639274B29}">
    <text>EJE ESTRUCTURANTE No 4. PAG. 134 PTS</text>
  </threadedComment>
  <threadedComment ref="D175" dT="2021-12-20T20:42:11.26" personId="{911E15BF-9149-1442-98C4-D63FAAB88BD6}" id="{B46D0622-ADEF-F044-8C38-D4274FED09D8}">
    <text>OBJETIVO SANITARIO PAG 157 PTS</text>
  </threadedComment>
  <threadedComment ref="H175" dT="2021-12-15T19:06:16.15" personId="{911E15BF-9149-1442-98C4-D63FAAB88BD6}" id="{4CA18F40-11E4-E743-BCA1-81E62BFD7D49}">
    <text>OBJETIVO PROGRAMA 5 PAG 194 PTS</text>
  </threadedComment>
  <threadedComment ref="A176" dT="2021-12-13T17:19:00.26" personId="{911E15BF-9149-1442-98C4-D63FAAB88BD6}" id="{9A5F7A04-D404-544D-BF97-B768A0988487}">
    <text>EJE ESTRUCTURANTE No 4. PAG. 134 PTS</text>
  </threadedComment>
  <threadedComment ref="D176" dT="2021-12-20T20:42:11.26" personId="{911E15BF-9149-1442-98C4-D63FAAB88BD6}" id="{E5D5ACA2-C34A-9041-8AB3-1494C6386B57}">
    <text>OBJETIVO SANITARIO PAG 157 PTS</text>
  </threadedComment>
  <threadedComment ref="H176" dT="2021-12-15T19:06:16.15" personId="{911E15BF-9149-1442-98C4-D63FAAB88BD6}" id="{7248B30D-7B0D-BD4C-B2DD-D2DE614E754C}">
    <text>OBJETIVO PROGRAMA 5 PAG 194 PTS</text>
  </threadedComment>
  <threadedComment ref="A177" dT="2021-12-13T17:19:00.26" personId="{911E15BF-9149-1442-98C4-D63FAAB88BD6}" id="{F3EF4433-61C2-1A45-884E-68EDB4226B14}">
    <text>EJE ESTRUCTURANTE No 4. PAG. 134 PTS</text>
  </threadedComment>
  <threadedComment ref="D177" dT="2021-12-13T19:22:32.61" personId="{911E15BF-9149-1442-98C4-D63FAAB88BD6}" id="{7693CA15-4C82-2D4C-BE18-1494082ACD7C}">
    <text>OBJETIVO SANITARIO PAG 157 PTS</text>
  </threadedComment>
  <threadedComment ref="H177" dT="2021-12-15T19:06:16.15" personId="{911E15BF-9149-1442-98C4-D63FAAB88BD6}" id="{6B22ABEB-44CE-CE43-A489-A60A758FDE11}">
    <text>OBJETIVO PROGRAMA 5 PAG 194 PTS</text>
  </threadedComment>
  <threadedComment ref="A178" dT="2021-12-13T17:19:00.26" personId="{911E15BF-9149-1442-98C4-D63FAAB88BD6}" id="{8E52697C-2B7E-0649-9037-BFD70F301663}">
    <text>EJE ESTRUCTURANTE No 4. PAG. 134 PTS</text>
  </threadedComment>
  <threadedComment ref="D178" dT="2021-12-13T19:22:32.61" personId="{911E15BF-9149-1442-98C4-D63FAAB88BD6}" id="{07315D17-4C42-2744-A7A2-96D312EFF4B3}">
    <text>OBJETIVO SANITARIO PAG 157 PTS</text>
  </threadedComment>
  <threadedComment ref="H178" dT="2021-12-15T19:06:16.15" personId="{911E15BF-9149-1442-98C4-D63FAAB88BD6}" id="{9791ADFC-17C9-7944-BD68-FA2C8A835F08}">
    <text>OBJETIVO PROGRAMA 5 PAG 194 PTS</text>
  </threadedComment>
  <threadedComment ref="A179" dT="2021-12-13T17:19:00.26" personId="{911E15BF-9149-1442-98C4-D63FAAB88BD6}" id="{3BFEED70-2D95-AF4B-B2DA-76E9B4EA4800}">
    <text>EJE ESTRUCTURANTE No 4. PAG. 134 PTS</text>
  </threadedComment>
  <threadedComment ref="D179" dT="2021-12-13T19:22:32.61" personId="{911E15BF-9149-1442-98C4-D63FAAB88BD6}" id="{06FEEBAB-622E-CF45-83E1-F4A42770CFDE}">
    <text>OBJETIVO SANITARIO PAG 157 PTS</text>
  </threadedComment>
  <threadedComment ref="H179" dT="2021-12-15T19:06:16.15" personId="{911E15BF-9149-1442-98C4-D63FAAB88BD6}" id="{1C9ED0D9-2379-9441-B779-D2F579DEBD3B}">
    <text>OBJETIVO PROGRAMA 5 PAG 194 PTS</text>
  </threadedComment>
  <threadedComment ref="A180" dT="2021-12-13T17:19:00.26" personId="{911E15BF-9149-1442-98C4-D63FAAB88BD6}" id="{F3625B1B-2C13-E041-8328-54EE14AF271A}">
    <text>EJE ESTRUCTURANTE No 4. PAG. 134 PTS</text>
  </threadedComment>
  <threadedComment ref="D180" dT="2021-12-13T18:36:48.41" personId="{911E15BF-9149-1442-98C4-D63FAAB88BD6}" id="{7ED5F9A1-6320-2342-BCBD-DCB6366DE45C}">
    <text>OBJETIVO SANITARIO PAG 156 PTS</text>
  </threadedComment>
  <threadedComment ref="H180" dT="2021-12-13T18:41:27.85" personId="{911E15BF-9149-1442-98C4-D63FAAB88BD6}" id="{B1D2BFE4-1A06-D54E-BD9D-5025104FFAD1}">
    <text>OBJETIVO PROGRAMA 4 AUTORIDAD SANITARIA PAG 190 PTS</text>
  </threadedComment>
  <threadedComment ref="A181" dT="2021-12-13T17:19:00.26" personId="{911E15BF-9149-1442-98C4-D63FAAB88BD6}" id="{7F62B403-3882-2846-B0C4-A391E801ADC3}">
    <text>EJE ESTRUCTURANTE No 4. PAG. 134 PTS</text>
  </threadedComment>
  <threadedComment ref="D181" dT="2021-12-13T18:36:48.41" personId="{911E15BF-9149-1442-98C4-D63FAAB88BD6}" id="{C8A506F2-988B-024E-80C3-EDB39EE43E4B}">
    <text>OBJETIVO SANITARIO PAG 156 PTS</text>
  </threadedComment>
  <threadedComment ref="H181" dT="2021-12-13T18:41:27.85" personId="{911E15BF-9149-1442-98C4-D63FAAB88BD6}" id="{C93D8EBB-200C-D847-BA9A-6370E041A788}">
    <text>OBJETIVO PROGRAMA 4 AUTORIDAD SANITARIA PAG 190 PTS</text>
  </threadedComment>
  <threadedComment ref="A182" dT="2021-12-13T17:19:00.26" personId="{911E15BF-9149-1442-98C4-D63FAAB88BD6}" id="{C63D7AC6-7051-9645-9A4B-5A1CE4383996}">
    <text>EJE ESTRUCTURANTE No 4. PAG. 134 PTS</text>
  </threadedComment>
  <threadedComment ref="D182" dT="2021-12-13T18:36:48.41" personId="{911E15BF-9149-1442-98C4-D63FAAB88BD6}" id="{A12FCAE3-951E-9A4A-9409-5EA71115CB0F}">
    <text>OBJETIVO SANITARIO PAG 156 PTS</text>
  </threadedComment>
  <threadedComment ref="H182" dT="2021-12-13T18:41:27.85" personId="{911E15BF-9149-1442-98C4-D63FAAB88BD6}" id="{E9D26252-30D7-0945-87B2-CF1F4AAD4E8C}">
    <text>OBJETIVO PROGRAMA 4 AUTORIDAD SANITARIA PAG 190 PTS</text>
  </threadedComment>
  <threadedComment ref="A183" dT="2021-12-13T17:19:00.26" personId="{911E15BF-9149-1442-98C4-D63FAAB88BD6}" id="{F52F9334-4DFE-7E50-B5B3-429ECD8DBE9F}">
    <text>EJE ESTRUCTURANTE No 4. PAG. 134 PTS</text>
  </threadedComment>
  <threadedComment ref="D183" dT="2021-12-13T18:36:48.41" personId="{911E15BF-9149-1442-98C4-D63FAAB88BD6}" id="{8E687D7C-4771-3A4D-B672-99A34AAC587A}">
    <text>OBJETIVO SANITARIO PAG 156 PTS</text>
  </threadedComment>
  <threadedComment ref="H183" dT="2021-12-13T18:41:27.85" personId="{911E15BF-9149-1442-98C4-D63FAAB88BD6}" id="{74B1D448-DE0A-D248-8F14-C554970FAE2A}">
    <text>OBJETIVO PROGRAMA 4 AUTORIDAD SANITARIA PAG 190 PTS</text>
  </threadedComment>
  <threadedComment ref="A184" dT="2021-12-13T17:19:00.26" personId="{911E15BF-9149-1442-98C4-D63FAAB88BD6}" id="{873A5441-05C6-0346-8A58-CCFF74509B8C}">
    <text>EJE ESTRUCTURANTE No 4. PAG. 134 PTS</text>
  </threadedComment>
  <threadedComment ref="D184" dT="2021-12-13T18:36:48.41" personId="{911E15BF-9149-1442-98C4-D63FAAB88BD6}" id="{AA710E1B-3FCD-7C4E-911B-018FA274C35C}">
    <text>OBJETIVO SANITARIO PAG 156 PTS</text>
  </threadedComment>
  <threadedComment ref="H184" dT="2021-12-13T18:41:27.85" personId="{911E15BF-9149-1442-98C4-D63FAAB88BD6}" id="{5F24372B-1B4B-B24B-8659-E152A809831A}">
    <text>OBJETIVO PROGRAMA 4 AUTORIDAD SANITARIA PAG 190 PTS</text>
  </threadedComment>
  <threadedComment ref="A185" dT="2021-12-13T17:19:00.26" personId="{911E15BF-9149-1442-98C4-D63FAAB88BD6}" id="{8D659917-9ADD-A641-AB35-CA3D53FCE204}">
    <text>EJE ESTRUCTURANTE No 4. PAG. 134 PTS</text>
  </threadedComment>
  <threadedComment ref="D185" dT="2021-12-13T18:36:48.41" personId="{911E15BF-9149-1442-98C4-D63FAAB88BD6}" id="{1E6A3E7B-4EAF-5744-898E-24E3616E7C36}">
    <text>OBJETIVO SANITARIO PAG 156 PTS</text>
  </threadedComment>
  <threadedComment ref="H185" dT="2021-12-13T18:41:27.85" personId="{911E15BF-9149-1442-98C4-D63FAAB88BD6}" id="{5D538A78-5A3D-0049-9D56-0269164A59F1}">
    <text>OBJETIVO PROGRAMA 4 AUTORIDAD SANITARIA PAG 190 PTS</text>
  </threadedComment>
  <threadedComment ref="A186" dT="2021-12-13T17:19:00.26" personId="{911E15BF-9149-1442-98C4-D63FAAB88BD6}" id="{D4D853B8-1D8F-C44A-A43B-014248553632}">
    <text>EJE ESTRUCTURANTE No 4. PAG. 134 PTS</text>
  </threadedComment>
  <threadedComment ref="D186" dT="2021-12-13T18:36:48.41" personId="{911E15BF-9149-1442-98C4-D63FAAB88BD6}" id="{CEC95085-D1AB-DA4B-9AF2-06B0CB514ED2}">
    <text>OBJETIVO SANITARIO PAG 156 PTS</text>
  </threadedComment>
  <threadedComment ref="H186" dT="2021-12-13T18:41:27.85" personId="{911E15BF-9149-1442-98C4-D63FAAB88BD6}" id="{19A2824E-0043-8A49-821B-F067BA698712}">
    <text>OBJETIVO PROGRAMA 4 AUTORIDAD SANITARIA PAG 190 PTS</text>
  </threadedComment>
  <threadedComment ref="A187" dT="2021-12-13T17:19:00.26" personId="{911E15BF-9149-1442-98C4-D63FAAB88BD6}" id="{766F8CB5-B15E-3447-9234-3FF5308CAED9}">
    <text>EJE ESTRUCTURANTE No 4. PAG. 134 PTS</text>
  </threadedComment>
  <threadedComment ref="D187" dT="2021-12-13T18:36:48.41" personId="{911E15BF-9149-1442-98C4-D63FAAB88BD6}" id="{68CAB49D-2689-204C-BC65-B290D9965869}">
    <text>OBJETIVO SANITARIO PAG 156 PTS</text>
  </threadedComment>
  <threadedComment ref="H187" dT="2021-12-13T18:41:27.85" personId="{911E15BF-9149-1442-98C4-D63FAAB88BD6}" id="{93157AD0-DC79-5350-9562-1841F5CE11EB}">
    <text>OBJETIVO PROGRAMA 4 AUTORIDAD SANITARIA PAG 190 PTS</text>
  </threadedComment>
  <threadedComment ref="A188" dT="2021-12-13T17:19:00.26" personId="{911E15BF-9149-1442-98C4-D63FAAB88BD6}" id="{F3261F6D-C22C-F744-B309-BEF013B4BB9C}">
    <text>EJE ESTRUCTURANTE No 4. PAG. 134 PTS</text>
  </threadedComment>
  <threadedComment ref="D188" dT="2021-12-13T18:36:48.41" personId="{911E15BF-9149-1442-98C4-D63FAAB88BD6}" id="{99498D29-54FA-634D-93ED-0A0E734F934C}">
    <text>OBJETIVO SANITARIO PAG 156 PTS</text>
  </threadedComment>
  <threadedComment ref="H188" dT="2021-12-13T18:41:27.85" personId="{911E15BF-9149-1442-98C4-D63FAAB88BD6}" id="{8DA67AA1-CEA7-CA44-BA4F-BA5CE9EF86AC}">
    <text>OBJETIVO PROGRAMA 4 AUTORIDAD SANITARIA PAG 190 PTS</text>
  </threadedComment>
  <threadedComment ref="A189" dT="2021-12-13T17:19:00.26" personId="{911E15BF-9149-1442-98C4-D63FAAB88BD6}" id="{12774139-79DC-6248-B11A-DB017D568226}">
    <text>EJE ESTRUCTURANTE No 4. PAG. 134 PTS</text>
  </threadedComment>
  <threadedComment ref="D189" dT="2021-12-13T18:36:48.41" personId="{911E15BF-9149-1442-98C4-D63FAAB88BD6}" id="{ECF47C37-430D-CE47-B2DD-48CF946DBBE2}">
    <text>OBJETIVO SANITARIO PAG 156 PTS</text>
  </threadedComment>
  <threadedComment ref="H189" dT="2021-12-13T18:41:27.85" personId="{911E15BF-9149-1442-98C4-D63FAAB88BD6}" id="{2EA5820D-BD2D-7E46-B916-5EE5BE0DA4DA}">
    <text>OBJETIVO PROGRAMA 4 AUTORIDAD SANITARIA PAG 190 PTS</text>
  </threadedComment>
  <threadedComment ref="A190" dT="2021-12-13T17:19:00.26" personId="{911E15BF-9149-1442-98C4-D63FAAB88BD6}" id="{A967FDCA-2BD7-A242-9759-A5619EBBFD36}">
    <text>EJE ESTRUCTURANTE No 4. PAG. 134 PTS</text>
  </threadedComment>
  <threadedComment ref="D190" dT="2021-12-13T18:36:48.41" personId="{911E15BF-9149-1442-98C4-D63FAAB88BD6}" id="{F4E1DD29-339E-C344-851F-36369AD2EEAA}">
    <text>OBJETIVO SANITARIO PAG 156 PTS</text>
  </threadedComment>
  <threadedComment ref="H190" dT="2021-12-13T18:41:27.85" personId="{911E15BF-9149-1442-98C4-D63FAAB88BD6}" id="{E4602D7A-BC4C-7C49-949F-5F7657F2DD01}">
    <text>OBJETIVO PROGRAMA 4 AUTORIDAD SANITARIA PAG 190 PTS</text>
  </threadedComment>
  <threadedComment ref="A191" dT="2021-12-13T17:19:00.26" personId="{911E15BF-9149-1442-98C4-D63FAAB88BD6}" id="{B2C13F5A-F1D7-45BD-BA84-87B18BAAA756}">
    <text>EJE ESTRUCTURANTE No 4. PAG. 134 PTS</text>
  </threadedComment>
  <threadedComment ref="D191" dT="2021-12-13T18:36:48.41" personId="{911E15BF-9149-1442-98C4-D63FAAB88BD6}" id="{66E20219-2ECA-4E65-A5BF-C421EAA612D1}">
    <text>OBJETIVO SANITARIO PAG 156 PTS</text>
  </threadedComment>
  <threadedComment ref="A192" dT="2021-12-13T17:19:00.26" personId="{911E15BF-9149-1442-98C4-D63FAAB88BD6}" id="{559B7CA5-77CE-3B50-B9BF-422209EFAA3E}">
    <text>EJE ESTRUCTURANTE No 4. PAG. 134 PTS</text>
  </threadedComment>
  <threadedComment ref="D192" dT="2021-12-13T18:36:48.41" personId="{911E15BF-9149-1442-98C4-D63FAAB88BD6}" id="{9F875735-FF93-4844-BDCA-9BC9422DDF67}">
    <text>OBJETIVO SANITARIO PAG 156 PTS</text>
  </threadedComment>
  <threadedComment ref="H192" dT="2021-12-13T18:41:27.85" personId="{911E15BF-9149-1442-98C4-D63FAAB88BD6}" id="{5A953362-BE9F-2E46-A46C-49A36FDC4205}">
    <text>OBJETIVO PROGRAMA 4 AUTORIDAD SANITARIA PAG 190 PTS</text>
  </threadedComment>
  <threadedComment ref="A193" dT="2021-12-13T16:37:54.94" personId="{911E15BF-9149-1442-98C4-D63FAAB88BD6}" id="{EB4B5C0C-914F-FC47-9707-C1382E0284A6}">
    <text>EJE ESTRUCTURANTE No 2 PAG 133 PTS</text>
  </threadedComment>
  <threadedComment ref="D193" dT="2021-12-13T17:05:45.31" personId="{911E15BF-9149-1442-98C4-D63FAAB88BD6}" id="{3C0871C4-EA54-EA42-82B2-A1F951348857}">
    <text>OBJETIVO SANITARIO PAG 152 PTS</text>
  </threadedComment>
  <threadedComment ref="H193" dT="2021-12-13T17:11:30.49" personId="{911E15BF-9149-1442-98C4-D63FAAB88BD6}" id="{D92D7F56-0E4D-0945-AB50-A466E0B066B4}">
    <text>OBJETIVO PROGRAMA 7. NUESTRA GENTE. PAG 164 PTS</text>
  </threadedComment>
  <threadedComment ref="A194" dT="2021-12-13T16:37:54.94" personId="{911E15BF-9149-1442-98C4-D63FAAB88BD6}" id="{9E8CE6B4-F1AC-496A-8E4A-CE708B3F38E4}">
    <text>EJE ESTRUCTURANTE No 2 PAG 133 PTS</text>
  </threadedComment>
  <threadedComment ref="D194" dT="2021-12-13T17:05:45.31" personId="{911E15BF-9149-1442-98C4-D63FAAB88BD6}" id="{37F68FDA-4B59-4CBB-9DE7-84CE17384E77}">
    <text>OBJETIVO SANITARIO PAG 152 PTS</text>
  </threadedComment>
  <threadedComment ref="A195" dT="2021-12-13T16:37:54.94" personId="{911E15BF-9149-1442-98C4-D63FAAB88BD6}" id="{E005910D-B6D0-3648-8298-EBA6D9942A95}">
    <text>EJE ESTRUCTURANTE No 2 PAG 133 PTS</text>
  </threadedComment>
  <threadedComment ref="D195" dT="2021-12-13T17:05:45.31" personId="{911E15BF-9149-1442-98C4-D63FAAB88BD6}" id="{5E692B17-7E6E-7643-93F6-8D052B04ED04}">
    <text>OBJETIVO SANITARIO PAG 152 PTS</text>
  </threadedComment>
  <threadedComment ref="H195" dT="2021-12-13T17:11:30.49" personId="{911E15BF-9149-1442-98C4-D63FAAB88BD6}" id="{6CC25A62-B0B7-AB43-A41F-57DBCDD49AC0}">
    <text>OBJETIVO PROGRAMA 7. NUESTRA GENTE. PAG 164 PTS</text>
  </threadedComment>
  <threadedComment ref="A196" dT="2021-12-13T16:37:54.94" personId="{911E15BF-9149-1442-98C4-D63FAAB88BD6}" id="{0C3564E9-609C-4564-9E8A-CEA514EBDB31}">
    <text>EJE ESTRUCTURANTE No 2 PAG 133 PTS</text>
  </threadedComment>
  <threadedComment ref="D196" dT="2021-12-13T17:05:45.31" personId="{911E15BF-9149-1442-98C4-D63FAAB88BD6}" id="{8DE86345-7B3C-46C7-984D-F8D4F8AE4C3B}">
    <text>OBJETIVO SANITARIO PAG 152 PTS</text>
  </threadedComment>
  <threadedComment ref="H196" dT="2021-12-13T17:11:30.49" personId="{911E15BF-9149-1442-98C4-D63FAAB88BD6}" id="{9F719182-871B-4545-8304-3EAF8A2DDA56}">
    <text>OBJETIVO PROGRAMA 7. NUESTRA GENTE. PAG 164 PTS</text>
  </threadedComment>
  <threadedComment ref="A197" dT="2021-12-13T16:37:54.94" personId="{911E15BF-9149-1442-98C4-D63FAAB88BD6}" id="{DE03C0B3-28D0-DD48-83F8-792B6DC96080}">
    <text>EJE ESTRUCTURANTE No 2 PAG 133 PTS</text>
  </threadedComment>
  <threadedComment ref="D197" dT="2021-12-13T17:05:45.31" personId="{911E15BF-9149-1442-98C4-D63FAAB88BD6}" id="{A084262D-4FA3-C54E-832F-32CF31EF521D}">
    <text>OBJETIVO SANITARIO PAG 152 PTS</text>
  </threadedComment>
  <threadedComment ref="H197" dT="2021-12-13T17:11:30.49" personId="{911E15BF-9149-1442-98C4-D63FAAB88BD6}" id="{10E54596-A281-6F4C-A2ED-7BC0EA14E4AF}">
    <text>OBJETIVO PROGRAMA 7. NUESTRA GENTE. PAG 164 PTS</text>
  </threadedComment>
  <threadedComment ref="A198" dT="2021-12-13T16:37:54.94" personId="{911E15BF-9149-1442-98C4-D63FAAB88BD6}" id="{E52E0522-27F3-C84C-B6CC-88C6C8F59020}">
    <text>EJE ESTRUCTURANTE No 2 PAG 133 PTS</text>
  </threadedComment>
  <threadedComment ref="D198" dT="2021-12-13T17:05:45.31" personId="{911E15BF-9149-1442-98C4-D63FAAB88BD6}" id="{C16403B1-0CC9-F44F-B6B0-BBA6FDD88A86}">
    <text>OBJETIVO SANITARIO PAG 152 PTS</text>
  </threadedComment>
  <threadedComment ref="H198" dT="2021-12-13T17:11:30.49" personId="{911E15BF-9149-1442-98C4-D63FAAB88BD6}" id="{30C3ACA9-CC1A-1A49-A4E0-4089601F1C86}">
    <text>OBJETIVO PROGRAMA 7. NUESTRA GENTE. PAG 164 PTS</text>
  </threadedComment>
  <threadedComment ref="A199" dT="2021-12-13T16:37:54.94" personId="{911E15BF-9149-1442-98C4-D63FAAB88BD6}" id="{43C0FC71-E840-4995-A9AA-4FD31DE17F55}">
    <text>EJE ESTRUCTURANTE No 2 PAG 133 PTS</text>
  </threadedComment>
  <threadedComment ref="D199" dT="2021-12-13T17:05:45.31" personId="{911E15BF-9149-1442-98C4-D63FAAB88BD6}" id="{3E88430E-2ED5-4D3F-BC26-5C217B6716A6}">
    <text>OBJETIVO SANITARIO PAG 152 PTS</text>
  </threadedComment>
  <threadedComment ref="A200" dT="2021-12-13T16:37:54.94" personId="{911E15BF-9149-1442-98C4-D63FAAB88BD6}" id="{3ECE55F1-E790-460B-BAB1-A555BAA5C970}">
    <text>EJE ESTRUCTURANTE No 2 PAG 133 PTS</text>
  </threadedComment>
  <threadedComment ref="D200" dT="2021-12-13T16:52:44.68" personId="{911E15BF-9149-1442-98C4-D63FAAB88BD6}" id="{1B820D45-19BD-49A8-AFF3-7B6F8970D394}">
    <text>OBJETIVO SANITARIO PAG 150 PTS</text>
  </threadedComment>
  <threadedComment ref="H200" dT="2021-12-13T17:00:34.32" personId="{911E15BF-9149-1442-98C4-D63FAAB88BD6}" id="{996FA5C7-D023-453A-A038-F3186E8424EC}">
    <text>OBJETIVO PROGRAMA 5 ADULTO MAYOR LINEA 1 NUESTRA GENTE PAG 161 PTS</text>
  </threadedComment>
  <threadedComment ref="A201" dT="2021-12-13T16:37:54.94" personId="{911E15BF-9149-1442-98C4-D63FAAB88BD6}" id="{2441F47E-C44F-7542-964C-ED6DF2020B95}">
    <text>EJE ESTRUCTURANTE No 2 PAG 133 PTS</text>
  </threadedComment>
  <threadedComment ref="D201" dT="2021-12-13T16:52:44.68" personId="{911E15BF-9149-1442-98C4-D63FAAB88BD6}" id="{6723ACCF-D25F-B045-8A46-B269672E5923}">
    <text>OBJETIVO SANITARIO PAG 150 PTS</text>
  </threadedComment>
  <threadedComment ref="H201" dT="2021-12-13T17:00:34.32" personId="{911E15BF-9149-1442-98C4-D63FAAB88BD6}" id="{AA449AE0-1CCC-614E-B7D2-850BDBD54C4E}">
    <text>OBJETIVO PROGRAMA 5 ADULTO MAYOR LINEA 1 NUESTRA GENTE PAG 161 PTS</text>
  </threadedComment>
  <threadedComment ref="A202" dT="2021-12-13T17:19:00.26" personId="{911E15BF-9149-1442-98C4-D63FAAB88BD6}" id="{2B04A20A-1FC2-6C4D-BC94-1B86106C8800}">
    <text>EJE ESTRUCTURANTE No 4. PAG. 134 PTS</text>
  </threadedComment>
  <threadedComment ref="D202" dT="2021-12-13T19:22:32.61" personId="{911E15BF-9149-1442-98C4-D63FAAB88BD6}" id="{1843ECBE-7661-1F4D-AB49-6FA70879AEA2}">
    <text>OBJETIVO SANITARIO PAG 157 PTS</text>
  </threadedComment>
  <threadedComment ref="H202" dT="2021-12-13T18:41:27.85" personId="{911E15BF-9149-1442-98C4-D63FAAB88BD6}" id="{EC966E75-337E-8B4D-B82B-4A109C46050D}">
    <text>OBJETIVO PROGRAMA 4 AUTORIDAD SANITARIA PAG 190 PTS</text>
  </threadedComment>
  <threadedComment ref="A203" dT="2021-12-13T17:19:00.26" personId="{911E15BF-9149-1442-98C4-D63FAAB88BD6}" id="{52D29569-200B-CA48-A894-7393FA4CB562}">
    <text>EJE ESTRUCTURANTE No 4. PAG. 134 PTS</text>
  </threadedComment>
  <threadedComment ref="D203" dT="2021-12-13T19:22:32.61" personId="{911E15BF-9149-1442-98C4-D63FAAB88BD6}" id="{6540BFB7-C406-2549-B2AD-1D012BE73A38}">
    <text>OBJETIVO SANITARIO PAG 157 PTS</text>
  </threadedComment>
  <threadedComment ref="H203" dT="2021-12-13T18:41:27.85" personId="{911E15BF-9149-1442-98C4-D63FAAB88BD6}" id="{9CF21F69-5BFF-6B4E-AC40-41EBAB5E2FE9}">
    <text>OBJETIVO PROGRAMA 4 AUTORIDAD SANITARIA PAG 190 PTS</text>
  </threadedComment>
  <threadedComment ref="A204" dT="2021-12-13T17:19:00.26" personId="{911E15BF-9149-1442-98C4-D63FAAB88BD6}" id="{08842E1A-F2B5-294A-AD93-D316517B4734}">
    <text>EJE ESTRUCTURANTE No 4. PAG. 134 PTS</text>
  </threadedComment>
  <threadedComment ref="D204" dT="2021-12-20T19:49:19.57" personId="{911E15BF-9149-1442-98C4-D63FAAB88BD6}" id="{E4D2CA15-7385-7941-98A9-E2834C7CA2CB}">
    <text>OBJETIVO SANITARIO PAG 155 PTS</text>
  </threadedComment>
  <threadedComment ref="H204" dT="2021-12-20T20:02:20.33" personId="{911E15BF-9149-1442-98C4-D63FAAB88BD6}" id="{5A307BF9-99D9-E84F-93BA-F514BDC0A028}">
    <text>OBJETIVO PROGRAMA 2 PTS PAG 183 PTS</text>
  </threadedComment>
  <threadedComment ref="A205" dT="2021-12-13T17:19:00.26" personId="{911E15BF-9149-1442-98C4-D63FAAB88BD6}" id="{01A31594-B40B-984C-AEAE-3ABE635233AF}">
    <text>EJE ESTRUCTURANTE No 4. PAG. 134 PTS</text>
  </threadedComment>
  <threadedComment ref="D205" dT="2021-12-20T19:49:19.57" personId="{911E15BF-9149-1442-98C4-D63FAAB88BD6}" id="{9D5E57D1-D3C7-5441-9688-4E300462C4D6}">
    <text>OBJETIVO SANITARIO PAG 155 PTS</text>
  </threadedComment>
  <threadedComment ref="A206" dT="2021-12-13T17:19:00.26" personId="{911E15BF-9149-1442-98C4-D63FAAB88BD6}" id="{707F36DC-7ECA-CE4B-A1AC-27BC2427B128}">
    <text>EJE ESTRUCTURANTE No 4. PAG. 134 PTS</text>
  </threadedComment>
  <threadedComment ref="D206" dT="2021-12-20T19:49:19.57" personId="{911E15BF-9149-1442-98C4-D63FAAB88BD6}" id="{1007DB76-15DD-1F49-B989-5D1AE8AD7228}">
    <text>OBJETIVO SANITARIO PAG 155 PTS</text>
  </threadedComment>
  <threadedComment ref="A207" dT="2021-12-13T17:19:00.26" personId="{911E15BF-9149-1442-98C4-D63FAAB88BD6}" id="{D386CDE6-6F82-E647-A5D3-E804BC6E75D9}">
    <text>EJE ESTRUCTURANTE No 4. PAG. 134 PTS</text>
  </threadedComment>
  <threadedComment ref="H207" dT="2021-12-15T21:34:10.90" personId="{911E15BF-9149-1442-98C4-D63FAAB88BD6}" id="{F6B917E8-082A-5042-B057-39B56050D5ED}">
    <text>OBJETIVO DEL PROGRAMA AUTORIDAD SANITARIA PAG 190 PTS</text>
  </threadedComment>
  <threadedComment ref="A208" dT="2021-12-13T17:19:00.26" personId="{911E15BF-9149-1442-98C4-D63FAAB88BD6}" id="{562489BF-B7A1-D24B-8A0C-815F722C0060}">
    <text>EJE ESTRUCTURANTE No 4. PAG. 134 PTS</text>
  </threadedComment>
  <threadedComment ref="H208" dT="2021-12-15T21:34:10.90" personId="{911E15BF-9149-1442-98C4-D63FAAB88BD6}" id="{C9667023-DDDC-154B-B95A-CF74C82D79FB}">
    <text>OBJETIVO DEL PROGRAMA AUTORIDAD SANITARIA PAG 190 PTS</text>
  </threadedComment>
  <threadedComment ref="A209" dT="2021-12-13T17:19:00.26" personId="{911E15BF-9149-1442-98C4-D63FAAB88BD6}" id="{3CBD98F2-E0DB-E44B-87A1-B5D932A45409}">
    <text>EJE ESTRUCTURANTE No 4. PAG. 134 PTS</text>
  </threadedComment>
  <threadedComment ref="H209" dT="2021-12-15T21:34:10.90" personId="{911E15BF-9149-1442-98C4-D63FAAB88BD6}" id="{1D0A8C91-891D-8544-8276-759D5D7563FA}">
    <text>OBJETIVO DEL PROGRAMA AUTORIDAD SANITARIA PAG 190 PTS</text>
  </threadedComment>
  <threadedComment ref="A210" dT="2021-12-13T17:19:00.26" personId="{911E15BF-9149-1442-98C4-D63FAAB88BD6}" id="{9E17375E-55A5-9545-A03E-BC8368B3F391}">
    <text>EJE ESTRUCTURANTE No 4. PAG. 134 PTS</text>
  </threadedComment>
  <threadedComment ref="H210" dT="2021-12-15T21:34:10.90" personId="{911E15BF-9149-1442-98C4-D63FAAB88BD6}" id="{AA9B4037-2E8E-7047-968A-F9D0A18017B6}">
    <text>OBJETIVO DEL PROGRAMA AUTORIDAD SANITARIA PAG 190 PTS</text>
  </threadedComment>
  <threadedComment ref="A211" dT="2021-12-13T17:19:00.26" personId="{911E15BF-9149-1442-98C4-D63FAAB88BD6}" id="{63E44C02-79A6-C04B-A0F0-A8CE28434AF3}">
    <text>EJE ESTRUCTURANTE No 4. PAG. 134 PTS</text>
  </threadedComment>
  <threadedComment ref="H211" dT="2021-12-15T21:34:10.90" personId="{911E15BF-9149-1442-98C4-D63FAAB88BD6}" id="{35D7BECF-3F73-7A41-B58A-F42C2D69A95C}">
    <text>OBJETIVO DEL PROGRAMA AUTORIDAD SANITARIA PAG 190 PTS</text>
  </threadedComment>
  <threadedComment ref="A212" dT="2021-12-13T17:19:00.26" personId="{911E15BF-9149-1442-98C4-D63FAAB88BD6}" id="{95A44103-A29F-C346-96D0-EFACDAFC1224}">
    <text>EJE ESTRUCTURANTE No 4. PAG. 134 PTS</text>
  </threadedComment>
  <threadedComment ref="D212" dT="2021-12-15T22:01:09.56" personId="{911E15BF-9149-1442-98C4-D63FAAB88BD6}" id="{D2D505FE-8903-9247-BF03-4088462EDACD}">
    <text>OBJETIVO SANITARIO PAG. 144 PTS</text>
  </threadedComment>
  <threadedComment ref="H212" dT="2021-12-15T21:49:14.30" personId="{911E15BF-9149-1442-98C4-D63FAAB88BD6}" id="{B3FADB11-8B6D-6644-BE6F-820D9AEBBE40}">
    <text>OBJETIVO PROGRAMA 11. PAG 204 PTS</text>
  </threadedComment>
  <threadedComment ref="A213" dT="2021-12-13T17:19:00.26" personId="{911E15BF-9149-1442-98C4-D63FAAB88BD6}" id="{478A522A-545B-4C3A-ABF2-7697E3ADA3B4}">
    <text>EJE ESTRUCTURANTE No 4. PAG. 134 PTS</text>
  </threadedComment>
  <threadedComment ref="D213" dT="2021-12-15T22:01:09.56" personId="{911E15BF-9149-1442-98C4-D63FAAB88BD6}" id="{A5F6419C-A67F-4A73-9965-0B78A5126FE3}">
    <text>OBJETIVO SANITARIO PAG. 144 PTS</text>
  </threadedComment>
  <threadedComment ref="H213" dT="2021-12-15T21:49:14.30" personId="{911E15BF-9149-1442-98C4-D63FAAB88BD6}" id="{62CB14C4-ED09-4158-9174-C6B0FB86BBAC}">
    <text>OBJETIVO PROGRAMA 11. PAG 204 PTS</text>
  </threadedComment>
  <threadedComment ref="A214" dT="2021-12-13T17:19:00.26" personId="{911E15BF-9149-1442-98C4-D63FAAB88BD6}" id="{F5CA542D-10AA-9A44-8F92-6EB3689E4578}">
    <text>EJE ESTRUCTURANTE No 4. PAG. 134 PTS</text>
  </threadedComment>
  <threadedComment ref="D214" dT="2021-12-15T22:01:09.56" personId="{911E15BF-9149-1442-98C4-D63FAAB88BD6}" id="{98C91F14-4BC8-3B41-9CC8-DA65C8D25066}">
    <text>OBJETIVO SANITARIO PAG. 144 PTS</text>
  </threadedComment>
  <threadedComment ref="H214" dT="2021-12-15T21:49:14.30" personId="{911E15BF-9149-1442-98C4-D63FAAB88BD6}" id="{E95679BA-02E7-B24C-BA31-C4E9F1CCD3B3}">
    <text>OBJETIVO PROGRAMA 11. PAG 204 PTS</text>
  </threadedComment>
  <threadedComment ref="A215" dT="2021-12-13T17:19:00.26" personId="{911E15BF-9149-1442-98C4-D63FAAB88BD6}" id="{C2837452-051F-334B-8D06-675204082447}">
    <text>EJE ESTRUCTURANTE No 4. PAG. 134 PTS</text>
  </threadedComment>
  <threadedComment ref="D215" dT="2021-12-15T22:01:09.56" personId="{911E15BF-9149-1442-98C4-D63FAAB88BD6}" id="{27DC2460-C4F9-5342-A667-54A6ABCA2A47}">
    <text>OBJETIVO SANITARIO PAG. 144 PTS</text>
  </threadedComment>
  <threadedComment ref="H215" dT="2021-12-15T21:49:14.30" personId="{911E15BF-9149-1442-98C4-D63FAAB88BD6}" id="{BAAC9BEE-C09D-0F4F-BF64-0FBEAD957DB5}">
    <text>OBJETIVO PROGRAMA 11. PAG 204 PTS</text>
  </threadedComment>
  <threadedComment ref="A216" dT="2021-12-13T17:19:00.26" personId="{911E15BF-9149-1442-98C4-D63FAAB88BD6}" id="{68302607-C54D-49D0-BCB4-D7A451AEEAD2}">
    <text>EJE ESTRUCTURANTE No 4. PAG. 134 PTS</text>
  </threadedComment>
  <threadedComment ref="D216" dT="2021-12-15T22:01:09.56" personId="{911E15BF-9149-1442-98C4-D63FAAB88BD6}" id="{BA16203B-5170-4293-8352-715AB66FEE14}">
    <text>OBJETIVO SANITARIO PAG. 144 PTS</text>
  </threadedComment>
  <threadedComment ref="H216" dT="2021-12-15T21:49:14.30" personId="{911E15BF-9149-1442-98C4-D63FAAB88BD6}" id="{EB78839D-45BA-4825-A16B-9737C735D451}">
    <text>OBJETIVO PROGRAMA 11. PAG 204 PTS</text>
  </threadedComment>
  <threadedComment ref="A217" dT="2021-12-13T17:19:00.26" personId="{911E15BF-9149-1442-98C4-D63FAAB88BD6}" id="{0328762A-BDB7-EF43-A168-EE656146CFA7}">
    <text>EJE ESTRUCTURANTE No 4. PAG. 134 PTS</text>
  </threadedComment>
  <threadedComment ref="D217" dT="2021-12-15T22:01:09.56" personId="{911E15BF-9149-1442-98C4-D63FAAB88BD6}" id="{1C7C9E8F-F053-8642-984F-E5298D75F5C2}">
    <text>OBJETIVO SANITARIO PAG. 144 PTS</text>
  </threadedComment>
  <threadedComment ref="H217" dT="2021-12-15T21:49:14.30" personId="{911E15BF-9149-1442-98C4-D63FAAB88BD6}" id="{288AC6ED-69A7-C34C-95BD-64CCFB0ACD6F}">
    <text>OBJETIVO PROGRAMA 11. PAG 204 PTS</text>
  </threadedComment>
  <threadedComment ref="D218" dT="2021-12-03T12:25:57.84" personId="{911E15BF-9149-1442-98C4-D63FAAB88BD6}" id="{A1F3CE09-0A68-9B43-BCF8-EDCB81322019}">
    <text>OBJETIVO SANITARIO PAG 135 PTS</text>
  </threadedComment>
  <threadedComment ref="H218" dT="2021-12-03T12:25:37.51" personId="{911E15BF-9149-1442-98C4-D63FAAB88BD6}" id="{DF659B19-C308-5643-8F65-71FA0D44048A}">
    <text>OBJETIVO PROGRAMA PAG 200 PTS</text>
  </threadedComment>
  <threadedComment ref="A225" dT="2021-12-03T12:36:42.09" personId="{911E15BF-9149-1442-98C4-D63FAAB88BD6}" id="{6AC49E8E-F828-DB4F-8E0E-71D1CCEF6444}">
    <text>EJE ESTRUCTURANTE NO 1 TRANSFORMADO</text>
  </threadedComment>
  <threadedComment ref="D225" dT="2021-12-03T12:31:08.49" personId="{911E15BF-9149-1442-98C4-D63FAAB88BD6}" id="{BA56BCB8-0AF4-4045-86B9-F279A006AC17}">
    <text>OBJETIVO SANITARIO PAG 139 PTS</text>
  </threadedComment>
  <threadedComment ref="H225" dT="2021-12-03T12:33:34.77" personId="{911E15BF-9149-1442-98C4-D63FAAB88BD6}" id="{70E0BD35-5C39-8645-B48A-66FC4684AD04}">
    <text>OBJETIVO PROGRAMA PAG 200 PTS</text>
  </threadedComment>
  <threadedComment ref="A226" dT="2021-12-03T12:36:42.09" personId="{911E15BF-9149-1442-98C4-D63FAAB88BD6}" id="{61E5385B-D0F9-401E-BF41-756F2F92CE9C}">
    <text>EJE ESTRUCTURANTE NO 1 TRANSFORMADO</text>
  </threadedComment>
  <threadedComment ref="D226" dT="2021-12-03T12:31:08.49" personId="{911E15BF-9149-1442-98C4-D63FAAB88BD6}" id="{8AF941FB-3F07-4C4F-A754-31B10BC172DF}">
    <text>OBJETIVO SANITARIO PAG 139 PTS</text>
  </threadedComment>
  <threadedComment ref="H226" dT="2021-12-03T12:33:34.77" personId="{911E15BF-9149-1442-98C4-D63FAAB88BD6}" id="{BB1D766D-6AD3-4634-8784-19EB5490079A}">
    <text>OBJETIVO PROGRAMA PAG 200 PTS</text>
  </threadedComment>
  <threadedComment ref="A227" dT="2021-12-03T12:36:42.09" personId="{911E15BF-9149-1442-98C4-D63FAAB88BD6}" id="{ABC77E85-E351-0245-8C44-4E213863B80A}">
    <text>EJE ESTRUCTURANTE NO 1 TRANSFORMADO</text>
  </threadedComment>
  <threadedComment ref="A228" dT="2021-12-03T12:36:42.09" personId="{911E15BF-9149-1442-98C4-D63FAAB88BD6}" id="{FC516A83-0049-D846-8DCE-27D8053615B4}">
    <text>EJE ESTRUCTURANTE NO 1 TRANSFORMADO</text>
  </threadedComment>
  <threadedComment ref="A229" dT="2021-12-03T12:36:42.09" personId="{911E15BF-9149-1442-98C4-D63FAAB88BD6}" id="{A2A95D26-8C55-504F-9819-6BE00E156605}">
    <text>EJE ESTRUCTURANTE NO 1 TRANSFORMADO</text>
  </threadedComment>
  <threadedComment ref="A230" dT="2021-12-03T12:36:42.09" personId="{911E15BF-9149-1442-98C4-D63FAAB88BD6}" id="{271656CF-2BEB-D14D-86F8-9342F7E923B5}">
    <text>EJE ESTRUCTURANTE NO 1 TRANSFORMADO</text>
  </threadedComment>
  <threadedComment ref="A231" dT="2021-12-02T20:13:27.49" personId="{911E15BF-9149-1442-98C4-D63FAAB88BD6}" id="{9AF1D19D-091A-428F-80F4-7E1D6F454250}">
    <text>EJE ESTRUCTURANTE NO 1 TRANSFORMADO PAG 132 PTS</text>
  </threadedComment>
  <threadedComment ref="D231" dT="2021-11-30T16:13:36.34" personId="{911E15BF-9149-1442-98C4-D63FAAB88BD6}" id="{A2CE6AD4-3E0F-461F-AA64-438B303FD5FD}">
    <text>OBJETIVO SANITARIO PAG 136 PTS</text>
  </threadedComment>
  <threadedComment ref="A232" dT="2021-12-02T20:13:27.49" personId="{911E15BF-9149-1442-98C4-D63FAAB88BD6}" id="{FB052EF8-5506-4BBA-9BE1-DF5C59BF0712}">
    <text>EJE ESTRUCTURANTE NO 1 TRANSFORMADO PAG 132 PTS</text>
  </threadedComment>
  <threadedComment ref="D232" dT="2021-11-30T16:13:36.34" personId="{911E15BF-9149-1442-98C4-D63FAAB88BD6}" id="{FA34CDBA-DB5B-45EE-A276-206FFC7F677A}">
    <text>OBJETIVO SANITARIO PAG 136 PTS</text>
  </threadedComment>
  <threadedComment ref="A233" dT="2021-12-02T20:13:27.49" personId="{911E15BF-9149-1442-98C4-D63FAAB88BD6}" id="{47206DE3-A5EC-4739-922D-4B69A15F8732}">
    <text>EJE ESTRUCTURANTE NO 1 TRANSFORMADO PAG 132 PTS</text>
  </threadedComment>
  <threadedComment ref="D233" dT="2021-11-30T16:13:36.34" personId="{911E15BF-9149-1442-98C4-D63FAAB88BD6}" id="{473B4C79-A705-4461-931E-3E03217B1EDE}">
    <text>OBJETIVO SANITARIO PAG 136 PTS</text>
  </threadedComment>
  <threadedComment ref="A234" dT="2021-12-02T20:13:27.49" personId="{911E15BF-9149-1442-98C4-D63FAAB88BD6}" id="{433B1EE1-1826-4FDF-8916-3AE8CE0C323F}">
    <text>EJE ESTRUCTURANTE NO 1 TRANSFORMADO PAG 132 PTS</text>
  </threadedComment>
  <threadedComment ref="D234" dT="2021-11-30T16:13:36.34" personId="{911E15BF-9149-1442-98C4-D63FAAB88BD6}" id="{05D865DE-8781-42E9-B776-F6825A1288F1}">
    <text>OBJETIVO SANITARIO PAG 136 PTS</text>
  </threadedComment>
  <threadedComment ref="A235" dT="2021-12-02T20:13:27.49" personId="{911E15BF-9149-1442-98C4-D63FAAB88BD6}" id="{B4D7AFB0-355C-5747-BCE5-39EE0CB1BEB3}">
    <text>EJE ESTRUCTURANTE NO 1 TRANSFORMADO PAG 132 PTS</text>
  </threadedComment>
  <threadedComment ref="D235" dT="2021-11-30T16:13:36.34" personId="{911E15BF-9149-1442-98C4-D63FAAB88BD6}" id="{ECA40156-2BC2-814C-9A61-18D71DB815B6}">
    <text>OBJETIVO SANITARIO PAG 136 PTS</text>
  </threadedComment>
  <threadedComment ref="A236" dT="2021-12-13T16:37:54.94" personId="{911E15BF-9149-1442-98C4-D63FAAB88BD6}" id="{C6FA89DD-15D2-E145-898D-44DFE972EF3C}">
    <text>EJE ESTRUCTURANTE No 2 PAG 133 PTS</text>
  </threadedComment>
  <threadedComment ref="D236" dT="2021-12-20T20:31:28.02" personId="{911E15BF-9149-1442-98C4-D63FAAB88BD6}" id="{A45692C9-D2EC-1F4B-9D30-34431EB2EC22}">
    <text xml:space="preserve">OBJETIVO SANITARIO: PAG 149 PTS
</text>
  </threadedComment>
  <threadedComment ref="H236" dT="2021-12-20T20:34:09.53" personId="{911E15BF-9149-1442-98C4-D63FAAB88BD6}" id="{65EEF8D4-2BC4-4749-820A-CE43DF913F7F}">
    <text>OBJETIVO DEL PROGRAMA PAG 166 PTS</text>
  </threadedComment>
  <threadedComment ref="A237" dT="2021-12-13T16:37:54.94" personId="{911E15BF-9149-1442-98C4-D63FAAB88BD6}" id="{C89A06AF-E6DC-9F4E-8880-D9362A2FCFD8}">
    <text>EJE ESTRUCTURANTE No 2 PAG 133 PTS</text>
  </threadedComment>
  <threadedComment ref="D237" dT="2021-12-20T20:31:28.02" personId="{911E15BF-9149-1442-98C4-D63FAAB88BD6}" id="{3590CF9C-5F4F-764C-A18B-CC97AD77E529}">
    <text xml:space="preserve">OBJETIVO SANITARIO: PAG 149 PTS
</text>
  </threadedComment>
  <threadedComment ref="H237" dT="2021-12-20T20:34:09.53" personId="{911E15BF-9149-1442-98C4-D63FAAB88BD6}" id="{9B19EF30-4FD8-8F4C-B9A3-1CA6F728735C}">
    <text>OBJETIVO DEL PROGRAMA PAG 166 PTS</text>
  </threadedComment>
  <threadedComment ref="A238" dT="2021-12-13T16:37:54.94" personId="{911E15BF-9149-1442-98C4-D63FAAB88BD6}" id="{844F616C-D31C-45FC-A5C5-6B0E9CB81863}">
    <text>EJE ESTRUCTURANTE No 2 PAG 133 PTS</text>
  </threadedComment>
  <threadedComment ref="D238" dT="2021-12-20T20:31:28.02" personId="{911E15BF-9149-1442-98C4-D63FAAB88BD6}" id="{8A64D556-8B82-489A-B64F-F9E12EE3F256}">
    <text xml:space="preserve">OBJETIVO SANITARIO: PAG 149 PTS
</text>
  </threadedComment>
  <threadedComment ref="H238" dT="2021-12-20T20:34:09.53" personId="{911E15BF-9149-1442-98C4-D63FAAB88BD6}" id="{00FE01C2-3894-E24D-A6BE-2BF4E87AE99B}">
    <text>OBJETIVO DEL PROGRAMA PAG 166 PTS</text>
  </threadedComment>
  <threadedComment ref="A239" dT="2021-12-13T16:37:54.94" personId="{911E15BF-9149-1442-98C4-D63FAAB88BD6}" id="{24D6EDAD-19B7-8A44-8AA0-43D84272E69A}">
    <text>EJE ESTRUCTURANTE No 2 PAG 133 PTS</text>
  </threadedComment>
  <threadedComment ref="D239" dT="2021-12-20T20:31:28.02" personId="{911E15BF-9149-1442-98C4-D63FAAB88BD6}" id="{04BCC165-4D4E-1850-A14A-A901D2E16057}">
    <text xml:space="preserve">OBJETIVO SANITARIO: PAG 149 PTS
</text>
  </threadedComment>
  <threadedComment ref="H239" dT="2021-12-20T20:34:09.53" personId="{911E15BF-9149-1442-98C4-D63FAAB88BD6}" id="{00FE01C2-3894-E24E-A6BE-2BF4E87AE99B}">
    <text>OBJETIVO DEL PROGRAMA PAG 166 PTS</text>
  </threadedComment>
  <threadedComment ref="A240" dT="2021-12-13T17:19:00.26" personId="{911E15BF-9149-1442-98C4-D63FAAB88BD6}" id="{6C1300B8-1D30-3544-984C-598185EC3F72}">
    <text>EJE ESTRUCTURANTE No 4. PAG. 134 PTS</text>
  </threadedComment>
  <threadedComment ref="D240" dT="2021-12-20T20:02:42.49" personId="{911E15BF-9149-1442-98C4-D63FAAB88BD6}" id="{E5E31B87-79BB-0C48-A37F-872CAE7378DD}">
    <text>OBJETIVO SANITARIO PAG 156 PTS</text>
  </threadedComment>
  <threadedComment ref="H240" dT="2021-12-13T19:08:12.24" personId="{911E15BF-9149-1442-98C4-D63FAAB88BD6}" id="{F4329EC8-3AE6-9743-A3ED-C310BA2C68AF}">
    <text>OBJETIVO PROGRAMA 2 NUESTRA VIDA. PAG 183 PTS</text>
  </threadedComment>
  <threadedComment ref="A241" dT="2021-12-13T17:19:00.26" personId="{911E15BF-9149-1442-98C4-D63FAAB88BD6}" id="{B7337DF2-0F56-764D-99A1-D4065F8193B4}">
    <text>EJE ESTRUCTURANTE No 4. PAG. 134 PTS</text>
  </threadedComment>
  <threadedComment ref="D241" dT="2021-12-20T20:02:42.49" personId="{911E15BF-9149-1442-98C4-D63FAAB88BD6}" id="{4CE9D4A8-E16C-3442-969D-60124CCC6117}">
    <text>OBJETIVO SANITARIO PAG 156 PTS</text>
  </threadedComment>
  <threadedComment ref="H241" dT="2021-12-13T19:08:12.24" personId="{911E15BF-9149-1442-98C4-D63FAAB88BD6}" id="{2D1D0068-5D6F-7950-BBB4-8648BA981428}">
    <text>OBJETIVO PROGRAMA 2 NUESTRA VIDA. PAG 183 PTS</text>
  </threadedComment>
  <threadedComment ref="A242" dT="2021-12-13T17:19:00.26" personId="{911E15BF-9149-1442-98C4-D63FAAB88BD6}" id="{5FE86EEB-87C7-46D6-A0E8-B9A60BB6DF04}">
    <text>EJE ESTRUCTURANTE No 4. PAG. 134 PTS</text>
  </threadedComment>
  <threadedComment ref="H242" dT="2021-12-15T21:34:10.90" personId="{911E15BF-9149-1442-98C4-D63FAAB88BD6}" id="{5F1EB6C0-C227-D945-8139-2E4D81F41391}">
    <text>OBJETIVO DEL PROGRAMA AUTORIDAD SANITARIA PAG 190 PTS</text>
  </threadedComment>
  <threadedComment ref="A243" dT="2021-12-13T17:19:00.26" personId="{911E15BF-9149-1442-98C4-D63FAAB88BD6}" id="{116A2329-17E7-4AFC-AA4F-F8CACD15CFE3}">
    <text>EJE ESTRUCTURANTE No 4. PAG. 134 PTS</text>
  </threadedComment>
  <threadedComment ref="A244" dT="2021-12-13T17:19:00.26" personId="{911E15BF-9149-1442-98C4-D63FAAB88BD6}" id="{0454A414-38FD-4D02-8261-2B6F27A3B078}">
    <text>EJE ESTRUCTURANTE No 4. PAG. 134 PTS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6OD4DkHweJB__wpfAnzvLAHV8R66o5zL9IEUSB8ZVLk/edit"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cs.google.com/spreadsheets/d/16OD4DkHweJB__wpfAnzvLAHV8R66o5zL9IEUSB8ZVLk/edit"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M372"/>
  <sheetViews>
    <sheetView topLeftCell="H245" zoomScale="82" zoomScaleNormal="82" workbookViewId="0">
      <selection activeCell="K252" sqref="K252"/>
    </sheetView>
  </sheetViews>
  <sheetFormatPr baseColWidth="10" defaultColWidth="11.7109375" defaultRowHeight="15"/>
  <cols>
    <col min="1" max="1" width="89.42578125" style="18" bestFit="1" customWidth="1"/>
    <col min="2" max="2" width="24.140625" style="18" customWidth="1"/>
    <col min="3" max="3" width="25.5703125" style="18" customWidth="1"/>
    <col min="4" max="4" width="71" style="43" customWidth="1"/>
    <col min="5" max="5" width="45.5703125" style="9" customWidth="1"/>
    <col min="6" max="6" width="27.28515625" style="10" customWidth="1"/>
    <col min="7" max="7" width="21.5703125" style="9" customWidth="1"/>
    <col min="8" max="8" width="39.140625" style="14" customWidth="1"/>
    <col min="9" max="9" width="20.85546875" style="9" customWidth="1"/>
    <col min="10" max="10" width="45.140625" style="9" customWidth="1"/>
    <col min="11" max="11" width="26.42578125" style="145" customWidth="1"/>
    <col min="12" max="12" width="25.85546875" style="12" bestFit="1" customWidth="1"/>
    <col min="13" max="13" width="27.5703125" style="9" customWidth="1"/>
    <col min="14" max="14" width="30.42578125" style="9" customWidth="1"/>
    <col min="15" max="15" width="14" style="9" hidden="1" customWidth="1"/>
    <col min="16" max="16" width="24.7109375" style="9" hidden="1" customWidth="1"/>
    <col min="17" max="17" width="14" style="9" hidden="1" customWidth="1"/>
    <col min="18" max="18" width="16.28515625" style="9" hidden="1" customWidth="1"/>
    <col min="19" max="19" width="14" style="10" customWidth="1"/>
    <col min="20" max="20" width="14" style="9" customWidth="1"/>
    <col min="21" max="24" width="13.5703125" style="9" customWidth="1"/>
    <col min="25" max="25" width="41.42578125" style="15" customWidth="1"/>
    <col min="26" max="26" width="19.5703125" style="9" bestFit="1" customWidth="1"/>
    <col min="27" max="27" width="36.85546875" style="9" bestFit="1" customWidth="1"/>
    <col min="28" max="28" width="15.5703125" style="9" bestFit="1" customWidth="1"/>
    <col min="29" max="29" width="18.5703125" style="10" bestFit="1" customWidth="1"/>
    <col min="30" max="30" width="16.28515625" style="10" bestFit="1" customWidth="1"/>
    <col min="31" max="31" width="16.28515625" style="11" bestFit="1" customWidth="1"/>
    <col min="32" max="32" width="49.140625" style="10" bestFit="1" customWidth="1"/>
    <col min="33" max="33" width="16.28515625" style="12" bestFit="1" customWidth="1"/>
    <col min="34" max="34" width="31.140625" style="10" bestFit="1" customWidth="1"/>
    <col min="35" max="16384" width="11.7109375" style="9"/>
  </cols>
  <sheetData>
    <row r="1" spans="1:39">
      <c r="A1" s="555" t="s">
        <v>0</v>
      </c>
      <c r="B1" s="558" t="s">
        <v>0</v>
      </c>
      <c r="C1" s="151"/>
      <c r="D1" s="153"/>
      <c r="E1" s="7"/>
      <c r="F1" s="559"/>
      <c r="G1" s="559"/>
      <c r="H1" s="560"/>
      <c r="I1" s="559"/>
      <c r="J1" s="559"/>
      <c r="K1" s="564"/>
      <c r="L1" s="565"/>
      <c r="M1" s="559"/>
      <c r="N1" s="559"/>
      <c r="O1" s="559"/>
      <c r="P1" s="559"/>
      <c r="Q1" s="559"/>
      <c r="R1" s="559"/>
      <c r="S1" s="560"/>
      <c r="T1" s="559"/>
    </row>
    <row r="2" spans="1:39">
      <c r="A2" s="555" t="s">
        <v>1</v>
      </c>
      <c r="B2" s="558" t="s">
        <v>1</v>
      </c>
      <c r="C2" s="151"/>
      <c r="D2" s="153"/>
      <c r="E2" s="7"/>
      <c r="F2" s="566"/>
      <c r="G2" s="566"/>
      <c r="H2" s="567"/>
      <c r="I2" s="566"/>
      <c r="J2" s="566"/>
      <c r="K2" s="568"/>
      <c r="L2" s="569"/>
      <c r="M2" s="566"/>
      <c r="N2" s="566"/>
      <c r="O2" s="566"/>
      <c r="P2" s="566"/>
      <c r="Q2" s="566"/>
      <c r="R2" s="566"/>
      <c r="S2" s="567"/>
      <c r="T2" s="566"/>
    </row>
    <row r="3" spans="1:39" ht="15" customHeight="1">
      <c r="A3" s="555" t="s">
        <v>2</v>
      </c>
      <c r="B3" s="558" t="s">
        <v>2</v>
      </c>
      <c r="C3" s="151"/>
      <c r="D3" s="43" t="s">
        <v>3</v>
      </c>
      <c r="E3" s="7"/>
      <c r="F3" s="14"/>
      <c r="G3" s="13"/>
      <c r="I3" s="13"/>
      <c r="J3" s="13"/>
      <c r="K3" s="247"/>
      <c r="L3" s="13"/>
      <c r="M3" s="13"/>
      <c r="N3" s="13"/>
      <c r="O3" s="13"/>
      <c r="P3" s="13"/>
      <c r="Q3" s="13"/>
      <c r="R3" s="13"/>
      <c r="S3" s="14"/>
      <c r="T3" s="13"/>
    </row>
    <row r="4" spans="1:39" ht="15" customHeight="1">
      <c r="A4" s="555" t="s">
        <v>4</v>
      </c>
      <c r="B4" s="558" t="s">
        <v>4</v>
      </c>
      <c r="C4" s="151"/>
      <c r="D4" s="43" t="s">
        <v>5</v>
      </c>
      <c r="E4" s="7"/>
      <c r="F4" s="14"/>
      <c r="G4" s="13"/>
      <c r="I4" s="13"/>
      <c r="J4" s="13"/>
      <c r="K4" s="247"/>
      <c r="L4" s="13"/>
      <c r="M4" s="13"/>
      <c r="N4" s="13"/>
      <c r="O4" s="13"/>
      <c r="P4" s="13"/>
      <c r="Q4" s="13"/>
      <c r="R4" s="13"/>
      <c r="S4" s="14"/>
      <c r="T4" s="13"/>
    </row>
    <row r="5" spans="1:39" ht="15" customHeight="1">
      <c r="A5" s="555" t="s">
        <v>6</v>
      </c>
      <c r="B5" s="558" t="s">
        <v>6</v>
      </c>
      <c r="C5" s="151"/>
      <c r="D5" s="43" t="s">
        <v>7</v>
      </c>
      <c r="E5" s="7"/>
      <c r="F5" s="14"/>
      <c r="G5" s="13"/>
      <c r="I5" s="13"/>
      <c r="J5" s="13"/>
      <c r="K5" s="247"/>
      <c r="L5" s="13"/>
      <c r="M5" s="13"/>
      <c r="N5" s="13"/>
      <c r="O5" s="13"/>
      <c r="P5" s="13"/>
      <c r="Q5" s="13"/>
      <c r="R5" s="13"/>
      <c r="S5" s="14"/>
      <c r="T5" s="13"/>
    </row>
    <row r="6" spans="1:39" ht="15" customHeight="1">
      <c r="A6" s="152" t="s">
        <v>8</v>
      </c>
      <c r="B6" s="152"/>
      <c r="C6" s="152"/>
      <c r="D6" s="26"/>
      <c r="E6" s="6"/>
      <c r="F6" s="14"/>
      <c r="G6" s="12"/>
      <c r="I6" s="12"/>
      <c r="J6" s="12"/>
      <c r="K6" s="247"/>
      <c r="M6" s="12"/>
      <c r="N6" s="12"/>
      <c r="O6" s="12"/>
      <c r="P6" s="12"/>
      <c r="Q6" s="12"/>
      <c r="R6" s="12"/>
      <c r="S6" s="14"/>
      <c r="T6" s="12"/>
    </row>
    <row r="7" spans="1:39" ht="15" customHeight="1">
      <c r="A7" s="152" t="s">
        <v>9</v>
      </c>
      <c r="B7" s="154"/>
      <c r="C7" s="154"/>
      <c r="D7" s="26"/>
      <c r="E7" s="17"/>
      <c r="F7" s="14"/>
      <c r="G7" s="12"/>
      <c r="I7" s="12"/>
      <c r="J7" s="12"/>
      <c r="K7" s="247"/>
      <c r="M7" s="12"/>
      <c r="N7" s="12"/>
      <c r="O7" s="12"/>
      <c r="P7" s="12"/>
      <c r="Q7" s="12"/>
      <c r="R7" s="12"/>
      <c r="S7" s="14"/>
      <c r="T7" s="12"/>
    </row>
    <row r="8" spans="1:39" ht="50.25" customHeight="1">
      <c r="A8" s="559" t="s">
        <v>10</v>
      </c>
      <c r="B8" s="559"/>
      <c r="C8" s="559"/>
      <c r="D8" s="560"/>
      <c r="E8" s="559"/>
      <c r="F8" s="559"/>
      <c r="G8" s="7"/>
      <c r="H8" s="8"/>
      <c r="I8" s="7"/>
      <c r="J8" s="7"/>
    </row>
    <row r="9" spans="1:39" s="18" customFormat="1" ht="18" customHeight="1">
      <c r="A9" s="555" t="s">
        <v>0</v>
      </c>
      <c r="B9" s="555" t="s">
        <v>0</v>
      </c>
      <c r="C9" s="151"/>
      <c r="D9" s="561"/>
      <c r="E9" s="558"/>
      <c r="F9" s="558"/>
      <c r="G9" s="558"/>
      <c r="H9" s="561"/>
      <c r="I9" s="558"/>
      <c r="J9" s="558"/>
      <c r="K9" s="145"/>
      <c r="L9" s="12"/>
      <c r="N9" s="19"/>
      <c r="P9" s="19"/>
      <c r="R9" s="19"/>
      <c r="S9" s="20"/>
      <c r="T9" s="19"/>
      <c r="W9" s="20"/>
      <c r="X9" s="20"/>
      <c r="Y9" s="43"/>
      <c r="Z9" s="20"/>
      <c r="AA9" s="20"/>
      <c r="AC9" s="21"/>
      <c r="AD9" s="22"/>
      <c r="AE9" s="23"/>
      <c r="AF9" s="24"/>
      <c r="AG9" s="21"/>
      <c r="AH9" s="20"/>
    </row>
    <row r="10" spans="1:39" s="18" customFormat="1" ht="18" customHeight="1">
      <c r="A10" s="555" t="s">
        <v>1</v>
      </c>
      <c r="B10" s="555" t="s">
        <v>1</v>
      </c>
      <c r="C10" s="151"/>
      <c r="D10" s="562"/>
      <c r="E10" s="563"/>
      <c r="F10" s="563"/>
      <c r="G10" s="563"/>
      <c r="H10" s="562"/>
      <c r="I10" s="563"/>
      <c r="J10" s="563"/>
      <c r="K10" s="145"/>
      <c r="L10" s="12"/>
      <c r="N10" s="19"/>
      <c r="P10" s="19"/>
      <c r="R10" s="19"/>
      <c r="S10" s="20"/>
      <c r="T10" s="19"/>
      <c r="W10" s="20"/>
      <c r="X10" s="20"/>
      <c r="Y10" s="43"/>
      <c r="Z10" s="20"/>
      <c r="AA10" s="20"/>
      <c r="AC10" s="21"/>
      <c r="AD10" s="22"/>
      <c r="AE10" s="23"/>
      <c r="AF10" s="24"/>
      <c r="AG10" s="21"/>
      <c r="AH10" s="20"/>
    </row>
    <row r="11" spans="1:39" s="18" customFormat="1" ht="18" customHeight="1">
      <c r="A11" s="555" t="s">
        <v>2</v>
      </c>
      <c r="B11" s="555" t="s">
        <v>2</v>
      </c>
      <c r="C11" s="151"/>
      <c r="D11" s="26" t="s">
        <v>3</v>
      </c>
      <c r="E11" s="25"/>
      <c r="F11" s="24"/>
      <c r="G11" s="25"/>
      <c r="H11" s="24"/>
      <c r="I11" s="25"/>
      <c r="J11" s="25"/>
      <c r="K11" s="145"/>
      <c r="L11" s="12"/>
      <c r="N11" s="19"/>
      <c r="P11" s="19"/>
      <c r="R11" s="19"/>
      <c r="S11" s="20"/>
      <c r="T11" s="19"/>
      <c r="W11" s="20"/>
      <c r="X11" s="20"/>
      <c r="Y11" s="43"/>
      <c r="Z11" s="20"/>
      <c r="AA11" s="20"/>
      <c r="AC11" s="21"/>
      <c r="AD11" s="22"/>
      <c r="AE11" s="23"/>
      <c r="AF11" s="24"/>
      <c r="AG11" s="21"/>
      <c r="AH11" s="20"/>
    </row>
    <row r="12" spans="1:39" s="18" customFormat="1" ht="18" customHeight="1">
      <c r="A12" s="555" t="s">
        <v>4</v>
      </c>
      <c r="B12" s="555" t="s">
        <v>4</v>
      </c>
      <c r="C12" s="151"/>
      <c r="D12" s="26" t="s">
        <v>5</v>
      </c>
      <c r="E12" s="25"/>
      <c r="F12" s="24"/>
      <c r="G12" s="25"/>
      <c r="H12" s="24"/>
      <c r="I12" s="25"/>
      <c r="J12" s="25"/>
      <c r="K12" s="145"/>
      <c r="L12" s="12"/>
      <c r="N12" s="19"/>
      <c r="P12" s="19"/>
      <c r="R12" s="19"/>
      <c r="S12" s="20"/>
      <c r="T12" s="19"/>
      <c r="W12" s="20"/>
      <c r="X12" s="20"/>
      <c r="Y12" s="43"/>
      <c r="Z12" s="20"/>
      <c r="AA12" s="20"/>
      <c r="AC12" s="21"/>
      <c r="AD12" s="22"/>
      <c r="AE12" s="23"/>
      <c r="AF12" s="24"/>
      <c r="AG12" s="21"/>
      <c r="AH12" s="20"/>
    </row>
    <row r="13" spans="1:39" s="31" customFormat="1" ht="18" hidden="1" customHeight="1">
      <c r="A13" s="556" t="s">
        <v>6</v>
      </c>
      <c r="B13" s="556" t="s">
        <v>6</v>
      </c>
      <c r="C13" s="149"/>
      <c r="D13" s="26" t="s">
        <v>7</v>
      </c>
      <c r="E13" s="28"/>
      <c r="F13" s="29"/>
      <c r="G13" s="28"/>
      <c r="H13" s="29"/>
      <c r="I13" s="28"/>
      <c r="J13" s="28"/>
      <c r="K13" s="248"/>
      <c r="L13" s="30"/>
      <c r="N13" s="32"/>
      <c r="P13" s="32"/>
      <c r="R13" s="32"/>
      <c r="S13" s="33"/>
      <c r="T13" s="32"/>
      <c r="W13" s="33"/>
      <c r="X13" s="33"/>
      <c r="Y13" s="33"/>
      <c r="Z13" s="33"/>
      <c r="AA13" s="33"/>
      <c r="AC13" s="34"/>
      <c r="AD13" s="35"/>
      <c r="AE13" s="36"/>
      <c r="AF13" s="29"/>
      <c r="AG13" s="34"/>
      <c r="AH13" s="37"/>
      <c r="AI13" s="38"/>
    </row>
    <row r="14" spans="1:39" s="41" customFormat="1" ht="15" hidden="1" customHeight="1">
      <c r="A14" s="155" t="s">
        <v>11</v>
      </c>
      <c r="B14" s="156"/>
      <c r="C14" s="156"/>
      <c r="D14" s="39"/>
      <c r="E14" s="39"/>
      <c r="F14" s="26"/>
      <c r="G14" s="39"/>
      <c r="H14" s="39"/>
      <c r="I14" s="39"/>
      <c r="J14" s="39"/>
      <c r="K14" s="120"/>
      <c r="L14" s="40"/>
      <c r="N14" s="42"/>
      <c r="P14" s="42" t="s">
        <v>12</v>
      </c>
      <c r="R14" s="42"/>
      <c r="S14" s="43"/>
      <c r="T14" s="42"/>
      <c r="W14" s="44"/>
      <c r="X14" s="44"/>
      <c r="Y14" s="43"/>
      <c r="Z14" s="44"/>
      <c r="AA14" s="44"/>
      <c r="AC14" s="39"/>
      <c r="AD14" s="45"/>
      <c r="AE14" s="36"/>
      <c r="AF14" s="26"/>
      <c r="AG14" s="39"/>
      <c r="AH14" s="46"/>
      <c r="AI14" s="47"/>
    </row>
    <row r="15" spans="1:39" s="41" customFormat="1" hidden="1">
      <c r="A15" s="155" t="s">
        <v>9</v>
      </c>
      <c r="B15" s="157"/>
      <c r="C15" s="157"/>
      <c r="D15" s="39"/>
      <c r="E15" s="39"/>
      <c r="F15" s="26"/>
      <c r="G15" s="39"/>
      <c r="H15" s="39"/>
      <c r="I15" s="39"/>
      <c r="J15" s="39"/>
      <c r="K15" s="120"/>
      <c r="L15" s="40"/>
      <c r="N15" s="42"/>
      <c r="P15" s="42"/>
      <c r="R15" s="42"/>
      <c r="S15" s="43"/>
      <c r="T15" s="42"/>
      <c r="W15" s="44"/>
      <c r="X15" s="44"/>
      <c r="Y15" s="43"/>
      <c r="Z15" s="44"/>
      <c r="AA15" s="44"/>
      <c r="AC15" s="39"/>
      <c r="AD15" s="45"/>
      <c r="AE15" s="36"/>
      <c r="AF15" s="26"/>
      <c r="AG15" s="39"/>
      <c r="AH15" s="46"/>
      <c r="AI15" s="47"/>
    </row>
    <row r="16" spans="1:39" s="41" customFormat="1" ht="45.75" hidden="1" customHeight="1">
      <c r="A16" s="557" t="s">
        <v>10</v>
      </c>
      <c r="B16" s="557"/>
      <c r="C16" s="557"/>
      <c r="D16" s="557"/>
      <c r="E16" s="557"/>
      <c r="F16" s="48"/>
      <c r="G16" s="49"/>
      <c r="H16" s="49"/>
      <c r="I16" s="49"/>
      <c r="J16" s="49"/>
      <c r="K16" s="249"/>
      <c r="L16" s="50"/>
      <c r="M16" s="49"/>
      <c r="N16" s="51"/>
      <c r="O16" s="49"/>
      <c r="P16" s="51" t="s">
        <v>13</v>
      </c>
      <c r="Q16" s="49"/>
      <c r="R16" s="51"/>
      <c r="S16" s="48"/>
      <c r="T16" s="51"/>
      <c r="U16" s="49"/>
      <c r="V16" s="49"/>
      <c r="W16" s="48"/>
      <c r="X16" s="48"/>
      <c r="Y16" s="29"/>
      <c r="Z16" s="48"/>
      <c r="AA16" s="52"/>
      <c r="AB16" s="27"/>
      <c r="AC16" s="49"/>
      <c r="AD16" s="53"/>
      <c r="AE16" s="54"/>
      <c r="AF16" s="48"/>
      <c r="AG16" s="49"/>
      <c r="AH16" s="46"/>
      <c r="AI16" s="47"/>
      <c r="AJ16" s="49"/>
      <c r="AK16" s="49"/>
      <c r="AL16" s="49"/>
      <c r="AM16" s="49"/>
    </row>
    <row r="17" spans="1:34" s="47" customFormat="1" ht="30" hidden="1" customHeight="1">
      <c r="A17" s="48" t="s">
        <v>14</v>
      </c>
      <c r="B17" s="41"/>
      <c r="C17" s="41"/>
      <c r="D17" s="103"/>
      <c r="F17" s="15"/>
      <c r="K17" s="120"/>
      <c r="L17" s="40"/>
      <c r="S17" s="15"/>
      <c r="Y17" s="15"/>
      <c r="AC17" s="554"/>
      <c r="AD17" s="554"/>
      <c r="AE17" s="56"/>
      <c r="AF17" s="15"/>
      <c r="AG17" s="40"/>
      <c r="AH17" s="46"/>
    </row>
    <row r="18" spans="1:34" s="38" customFormat="1" ht="30" hidden="1" customHeight="1">
      <c r="A18" s="48"/>
      <c r="B18" s="31"/>
      <c r="C18" s="31"/>
      <c r="D18" s="43"/>
      <c r="F18" s="37"/>
      <c r="H18" s="4"/>
      <c r="K18" s="248"/>
      <c r="L18" s="30"/>
      <c r="S18" s="37"/>
      <c r="Y18" s="37"/>
      <c r="AC18" s="37"/>
      <c r="AD18" s="37"/>
      <c r="AE18" s="57"/>
      <c r="AF18" s="37"/>
      <c r="AG18" s="30"/>
      <c r="AH18" s="37"/>
    </row>
    <row r="19" spans="1:34" s="14" customFormat="1" ht="60">
      <c r="A19" s="150" t="s">
        <v>15</v>
      </c>
      <c r="B19" s="150" t="s">
        <v>16</v>
      </c>
      <c r="C19" s="150" t="s">
        <v>17</v>
      </c>
      <c r="D19" s="158" t="s">
        <v>18</v>
      </c>
      <c r="E19" s="59" t="s">
        <v>19</v>
      </c>
      <c r="F19" s="60" t="s">
        <v>20</v>
      </c>
      <c r="G19" s="60" t="s">
        <v>21</v>
      </c>
      <c r="H19" s="60" t="s">
        <v>22</v>
      </c>
      <c r="I19" s="60" t="s">
        <v>23</v>
      </c>
      <c r="J19" s="60" t="s">
        <v>24</v>
      </c>
      <c r="K19" s="250" t="s">
        <v>25</v>
      </c>
      <c r="L19" s="59" t="s">
        <v>26</v>
      </c>
      <c r="M19" s="58" t="s">
        <v>27</v>
      </c>
      <c r="N19" s="58" t="s">
        <v>28</v>
      </c>
      <c r="O19" s="60" t="s">
        <v>29</v>
      </c>
      <c r="P19" s="60" t="s">
        <v>30</v>
      </c>
      <c r="Q19" s="60" t="s">
        <v>31</v>
      </c>
      <c r="R19" s="60" t="s">
        <v>32</v>
      </c>
      <c r="S19" s="58" t="s">
        <v>33</v>
      </c>
      <c r="T19" s="58" t="s">
        <v>34</v>
      </c>
      <c r="U19" s="58" t="s">
        <v>35</v>
      </c>
      <c r="V19" s="58" t="s">
        <v>36</v>
      </c>
      <c r="W19" s="58" t="s">
        <v>37</v>
      </c>
      <c r="X19" s="58" t="s">
        <v>38</v>
      </c>
      <c r="Y19" s="167" t="s">
        <v>39</v>
      </c>
      <c r="Z19" s="58" t="s">
        <v>40</v>
      </c>
      <c r="AA19" s="62" t="s">
        <v>41</v>
      </c>
      <c r="AB19" s="63" t="s">
        <v>42</v>
      </c>
      <c r="AC19" s="60" t="s">
        <v>43</v>
      </c>
      <c r="AD19" s="60" t="s">
        <v>44</v>
      </c>
      <c r="AE19" s="61" t="s">
        <v>45</v>
      </c>
      <c r="AF19" s="58" t="s">
        <v>46</v>
      </c>
      <c r="AG19" s="58" t="s">
        <v>47</v>
      </c>
      <c r="AH19" s="58" t="s">
        <v>48</v>
      </c>
    </row>
    <row r="20" spans="1:34" s="47" customFormat="1" ht="60" customHeight="1">
      <c r="A20" s="159" t="s">
        <v>49</v>
      </c>
      <c r="B20" s="64" t="s">
        <v>50</v>
      </c>
      <c r="C20" s="90" t="s">
        <v>51</v>
      </c>
      <c r="D20" s="78" t="s">
        <v>52</v>
      </c>
      <c r="E20" s="312" t="s">
        <v>53</v>
      </c>
      <c r="F20" s="313" t="s">
        <v>54</v>
      </c>
      <c r="G20" s="64" t="s">
        <v>55</v>
      </c>
      <c r="H20" s="65" t="s">
        <v>56</v>
      </c>
      <c r="I20" s="64" t="s">
        <v>57</v>
      </c>
      <c r="J20" s="359" t="s">
        <v>58</v>
      </c>
      <c r="K20" s="357">
        <v>110448000</v>
      </c>
      <c r="L20" s="360" t="s">
        <v>59</v>
      </c>
      <c r="M20" s="314" t="s">
        <v>60</v>
      </c>
      <c r="N20" s="64" t="s">
        <v>61</v>
      </c>
      <c r="O20" s="64"/>
      <c r="P20" s="64"/>
      <c r="Q20" s="64"/>
      <c r="R20" s="64"/>
      <c r="S20" s="64" t="s">
        <v>62</v>
      </c>
      <c r="T20" s="80">
        <f>SUM(U20:X20)</f>
        <v>4</v>
      </c>
      <c r="U20" s="80">
        <v>1</v>
      </c>
      <c r="V20" s="80">
        <v>1</v>
      </c>
      <c r="W20" s="80">
        <v>1</v>
      </c>
      <c r="X20" s="80">
        <v>1</v>
      </c>
      <c r="Y20" s="180" t="s">
        <v>63</v>
      </c>
      <c r="Z20" s="5" t="s">
        <v>64</v>
      </c>
      <c r="AA20" s="68" t="s">
        <v>65</v>
      </c>
      <c r="AB20" s="69" t="s">
        <v>66</v>
      </c>
      <c r="AC20" s="5"/>
      <c r="AD20" s="5"/>
      <c r="AE20" s="315">
        <f>K20</f>
        <v>110448000</v>
      </c>
      <c r="AF20" s="5" t="s">
        <v>67</v>
      </c>
      <c r="AG20" s="5" t="s">
        <v>68</v>
      </c>
      <c r="AH20" s="5" t="s">
        <v>69</v>
      </c>
    </row>
    <row r="21" spans="1:34" s="47" customFormat="1" ht="60" customHeight="1">
      <c r="A21" s="159" t="s">
        <v>49</v>
      </c>
      <c r="B21" s="64" t="s">
        <v>50</v>
      </c>
      <c r="C21" s="90" t="s">
        <v>51</v>
      </c>
      <c r="D21" s="78" t="s">
        <v>52</v>
      </c>
      <c r="E21" s="312" t="s">
        <v>53</v>
      </c>
      <c r="F21" s="313" t="s">
        <v>70</v>
      </c>
      <c r="G21" s="64" t="s">
        <v>55</v>
      </c>
      <c r="H21" s="65" t="s">
        <v>56</v>
      </c>
      <c r="I21" s="64" t="s">
        <v>57</v>
      </c>
      <c r="J21" s="359" t="s">
        <v>58</v>
      </c>
      <c r="K21" s="361">
        <v>24551983</v>
      </c>
      <c r="L21" s="360" t="s">
        <v>71</v>
      </c>
      <c r="M21" s="314" t="s">
        <v>60</v>
      </c>
      <c r="N21" s="64" t="s">
        <v>61</v>
      </c>
      <c r="O21" s="64"/>
      <c r="P21" s="64"/>
      <c r="Q21" s="64"/>
      <c r="R21" s="64"/>
      <c r="S21" s="64" t="s">
        <v>62</v>
      </c>
      <c r="T21" s="80">
        <f t="shared" ref="T21:T83" si="0">SUM(U21:X21)</f>
        <v>700</v>
      </c>
      <c r="U21" s="80">
        <v>100</v>
      </c>
      <c r="V21" s="80">
        <v>200</v>
      </c>
      <c r="W21" s="80">
        <v>200</v>
      </c>
      <c r="X21" s="80">
        <v>200</v>
      </c>
      <c r="Y21" s="180" t="s">
        <v>72</v>
      </c>
      <c r="Z21" s="5" t="s">
        <v>64</v>
      </c>
      <c r="AA21" s="68" t="s">
        <v>65</v>
      </c>
      <c r="AB21" s="69" t="s">
        <v>66</v>
      </c>
      <c r="AC21" s="5"/>
      <c r="AD21" s="5"/>
      <c r="AE21" s="315">
        <f t="shared" ref="AE21:AE76" si="1">K21</f>
        <v>24551983</v>
      </c>
      <c r="AF21" s="5" t="s">
        <v>67</v>
      </c>
      <c r="AG21" s="5" t="s">
        <v>68</v>
      </c>
      <c r="AH21" s="5" t="s">
        <v>69</v>
      </c>
    </row>
    <row r="22" spans="1:34" s="47" customFormat="1" ht="60" customHeight="1">
      <c r="A22" s="159" t="s">
        <v>49</v>
      </c>
      <c r="B22" s="64" t="s">
        <v>50</v>
      </c>
      <c r="C22" s="90" t="s">
        <v>51</v>
      </c>
      <c r="D22" s="78" t="s">
        <v>52</v>
      </c>
      <c r="E22" s="312" t="s">
        <v>73</v>
      </c>
      <c r="F22" s="313" t="s">
        <v>70</v>
      </c>
      <c r="G22" s="64" t="s">
        <v>55</v>
      </c>
      <c r="H22" s="65" t="s">
        <v>56</v>
      </c>
      <c r="I22" s="64" t="s">
        <v>57</v>
      </c>
      <c r="J22" s="359" t="s">
        <v>58</v>
      </c>
      <c r="K22" s="361">
        <v>66220017</v>
      </c>
      <c r="L22" s="362" t="s">
        <v>74</v>
      </c>
      <c r="M22" s="314" t="s">
        <v>60</v>
      </c>
      <c r="N22" s="64" t="s">
        <v>61</v>
      </c>
      <c r="O22" s="317"/>
      <c r="P22" s="317"/>
      <c r="Q22" s="317"/>
      <c r="R22" s="317"/>
      <c r="S22" s="64" t="s">
        <v>75</v>
      </c>
      <c r="T22" s="80">
        <f t="shared" si="0"/>
        <v>10000</v>
      </c>
      <c r="U22" s="80">
        <v>2500</v>
      </c>
      <c r="V22" s="80">
        <v>2500</v>
      </c>
      <c r="W22" s="80">
        <v>2500</v>
      </c>
      <c r="X22" s="80">
        <v>2500</v>
      </c>
      <c r="Y22" s="180" t="s">
        <v>76</v>
      </c>
      <c r="Z22" s="5" t="s">
        <v>64</v>
      </c>
      <c r="AA22" s="68" t="s">
        <v>65</v>
      </c>
      <c r="AB22" s="69" t="s">
        <v>66</v>
      </c>
      <c r="AC22" s="5"/>
      <c r="AD22" s="5"/>
      <c r="AE22" s="315">
        <f t="shared" si="1"/>
        <v>66220017</v>
      </c>
      <c r="AF22" s="5" t="s">
        <v>67</v>
      </c>
      <c r="AG22" s="5" t="s">
        <v>68</v>
      </c>
      <c r="AH22" s="5" t="s">
        <v>69</v>
      </c>
    </row>
    <row r="23" spans="1:34" s="47" customFormat="1" ht="60" customHeight="1">
      <c r="A23" s="159" t="s">
        <v>49</v>
      </c>
      <c r="B23" s="64" t="s">
        <v>50</v>
      </c>
      <c r="C23" s="90" t="s">
        <v>51</v>
      </c>
      <c r="D23" s="78" t="s">
        <v>52</v>
      </c>
      <c r="E23" s="312" t="s">
        <v>73</v>
      </c>
      <c r="F23" s="313" t="s">
        <v>70</v>
      </c>
      <c r="G23" s="64" t="s">
        <v>55</v>
      </c>
      <c r="H23" s="65" t="s">
        <v>56</v>
      </c>
      <c r="I23" s="64" t="s">
        <v>57</v>
      </c>
      <c r="J23" s="359" t="s">
        <v>58</v>
      </c>
      <c r="K23" s="361">
        <v>50000000</v>
      </c>
      <c r="L23" s="362" t="s">
        <v>77</v>
      </c>
      <c r="M23" s="314" t="s">
        <v>78</v>
      </c>
      <c r="N23" s="318" t="s">
        <v>79</v>
      </c>
      <c r="O23" s="317" t="s">
        <v>80</v>
      </c>
      <c r="P23" s="317" t="s">
        <v>81</v>
      </c>
      <c r="Q23" s="317" t="s">
        <v>82</v>
      </c>
      <c r="R23" s="317" t="s">
        <v>83</v>
      </c>
      <c r="S23" s="64" t="s">
        <v>62</v>
      </c>
      <c r="T23" s="80">
        <f t="shared" si="0"/>
        <v>1</v>
      </c>
      <c r="U23" s="80"/>
      <c r="V23" s="80"/>
      <c r="W23" s="80">
        <v>1</v>
      </c>
      <c r="X23" s="80"/>
      <c r="Y23" s="180" t="s">
        <v>84</v>
      </c>
      <c r="Z23" s="5" t="s">
        <v>64</v>
      </c>
      <c r="AA23" s="68" t="s">
        <v>65</v>
      </c>
      <c r="AB23" s="69" t="s">
        <v>66</v>
      </c>
      <c r="AC23" s="5"/>
      <c r="AD23" s="5"/>
      <c r="AE23" s="315">
        <f t="shared" si="1"/>
        <v>50000000</v>
      </c>
      <c r="AF23" s="5" t="s">
        <v>67</v>
      </c>
      <c r="AG23" s="5" t="s">
        <v>68</v>
      </c>
      <c r="AH23" s="5" t="s">
        <v>69</v>
      </c>
    </row>
    <row r="24" spans="1:34" ht="60" customHeight="1">
      <c r="A24" s="159" t="s">
        <v>49</v>
      </c>
      <c r="B24" s="78" t="s">
        <v>50</v>
      </c>
      <c r="C24" s="78" t="s">
        <v>51</v>
      </c>
      <c r="D24" s="78" t="s">
        <v>85</v>
      </c>
      <c r="E24" s="256" t="s">
        <v>86</v>
      </c>
      <c r="F24" s="70" t="s">
        <v>87</v>
      </c>
      <c r="G24" s="71" t="s">
        <v>88</v>
      </c>
      <c r="H24" s="72" t="s">
        <v>89</v>
      </c>
      <c r="I24" s="71" t="s">
        <v>90</v>
      </c>
      <c r="J24" s="147" t="s">
        <v>91</v>
      </c>
      <c r="K24" s="363">
        <v>25000000</v>
      </c>
      <c r="L24" s="364" t="s">
        <v>92</v>
      </c>
      <c r="M24" s="181" t="s">
        <v>93</v>
      </c>
      <c r="N24" s="181" t="s">
        <v>94</v>
      </c>
      <c r="O24" s="182"/>
      <c r="P24" s="182"/>
      <c r="Q24" s="182"/>
      <c r="R24" s="182"/>
      <c r="S24" s="26" t="s">
        <v>62</v>
      </c>
      <c r="T24" s="183">
        <f t="shared" si="0"/>
        <v>4</v>
      </c>
      <c r="U24" s="183">
        <v>1</v>
      </c>
      <c r="V24" s="183">
        <v>1</v>
      </c>
      <c r="W24" s="183">
        <v>1</v>
      </c>
      <c r="X24" s="183">
        <v>1</v>
      </c>
      <c r="Y24" s="184" t="s">
        <v>95</v>
      </c>
      <c r="Z24" s="16" t="s">
        <v>96</v>
      </c>
      <c r="AA24" s="77" t="s">
        <v>97</v>
      </c>
      <c r="AB24" s="14" t="s">
        <v>66</v>
      </c>
      <c r="AC24" s="12"/>
      <c r="AD24" s="14"/>
      <c r="AE24" s="73">
        <f t="shared" si="1"/>
        <v>25000000</v>
      </c>
      <c r="AF24" s="14" t="s">
        <v>67</v>
      </c>
      <c r="AG24" s="12" t="s">
        <v>98</v>
      </c>
      <c r="AH24" s="14" t="s">
        <v>99</v>
      </c>
    </row>
    <row r="25" spans="1:34" ht="60" customHeight="1">
      <c r="A25" s="159" t="s">
        <v>49</v>
      </c>
      <c r="B25" s="78" t="s">
        <v>50</v>
      </c>
      <c r="C25" s="78" t="s">
        <v>51</v>
      </c>
      <c r="D25" s="78" t="s">
        <v>85</v>
      </c>
      <c r="E25" s="256" t="s">
        <v>86</v>
      </c>
      <c r="F25" s="70" t="s">
        <v>87</v>
      </c>
      <c r="G25" s="71" t="s">
        <v>88</v>
      </c>
      <c r="H25" s="72" t="s">
        <v>89</v>
      </c>
      <c r="I25" s="71" t="s">
        <v>90</v>
      </c>
      <c r="J25" s="147" t="s">
        <v>91</v>
      </c>
      <c r="K25" s="365">
        <f>100000000+316950265</f>
        <v>416950265</v>
      </c>
      <c r="L25" s="364" t="s">
        <v>92</v>
      </c>
      <c r="M25" s="185" t="s">
        <v>93</v>
      </c>
      <c r="N25" s="186" t="s">
        <v>100</v>
      </c>
      <c r="O25" s="187"/>
      <c r="P25" s="187"/>
      <c r="Q25" s="187"/>
      <c r="R25" s="187"/>
      <c r="S25" s="24" t="s">
        <v>62</v>
      </c>
      <c r="T25" s="188">
        <f t="shared" si="0"/>
        <v>4</v>
      </c>
      <c r="U25" s="188">
        <v>1</v>
      </c>
      <c r="V25" s="188">
        <v>1</v>
      </c>
      <c r="W25" s="188">
        <v>1</v>
      </c>
      <c r="X25" s="188">
        <v>1</v>
      </c>
      <c r="Y25" s="184" t="s">
        <v>101</v>
      </c>
      <c r="Z25" s="16" t="s">
        <v>64</v>
      </c>
      <c r="AA25" s="77" t="s">
        <v>65</v>
      </c>
      <c r="AB25" s="14" t="s">
        <v>66</v>
      </c>
      <c r="AC25" s="12"/>
      <c r="AD25" s="14"/>
      <c r="AE25" s="169">
        <f t="shared" si="1"/>
        <v>416950265</v>
      </c>
      <c r="AF25" s="14" t="s">
        <v>67</v>
      </c>
      <c r="AG25" s="12" t="s">
        <v>98</v>
      </c>
      <c r="AH25" s="14" t="s">
        <v>99</v>
      </c>
    </row>
    <row r="26" spans="1:34" ht="60" customHeight="1">
      <c r="A26" s="159" t="s">
        <v>49</v>
      </c>
      <c r="B26" s="78" t="s">
        <v>50</v>
      </c>
      <c r="C26" s="78" t="s">
        <v>51</v>
      </c>
      <c r="D26" s="78" t="s">
        <v>85</v>
      </c>
      <c r="E26" s="256" t="s">
        <v>86</v>
      </c>
      <c r="F26" s="70" t="s">
        <v>87</v>
      </c>
      <c r="G26" s="71" t="s">
        <v>88</v>
      </c>
      <c r="H26" s="72" t="s">
        <v>89</v>
      </c>
      <c r="I26" s="71" t="s">
        <v>90</v>
      </c>
      <c r="J26" s="147" t="s">
        <v>91</v>
      </c>
      <c r="K26" s="363">
        <v>170913000</v>
      </c>
      <c r="L26" s="364" t="s">
        <v>102</v>
      </c>
      <c r="M26" s="43" t="s">
        <v>103</v>
      </c>
      <c r="N26" s="189" t="s">
        <v>104</v>
      </c>
      <c r="O26" s="182"/>
      <c r="P26" s="182"/>
      <c r="Q26" s="182"/>
      <c r="R26" s="182"/>
      <c r="S26" s="26" t="s">
        <v>62</v>
      </c>
      <c r="T26" s="183">
        <f t="shared" si="0"/>
        <v>4</v>
      </c>
      <c r="U26" s="183">
        <v>1</v>
      </c>
      <c r="V26" s="183">
        <v>1</v>
      </c>
      <c r="W26" s="183">
        <v>1</v>
      </c>
      <c r="X26" s="183">
        <v>1</v>
      </c>
      <c r="Y26" s="184" t="s">
        <v>105</v>
      </c>
      <c r="Z26" s="14" t="s">
        <v>64</v>
      </c>
      <c r="AA26" s="12" t="s">
        <v>65</v>
      </c>
      <c r="AB26" s="14" t="s">
        <v>66</v>
      </c>
      <c r="AC26" s="12"/>
      <c r="AD26" s="14"/>
      <c r="AE26" s="73">
        <f t="shared" si="1"/>
        <v>170913000</v>
      </c>
      <c r="AF26" s="14" t="s">
        <v>67</v>
      </c>
      <c r="AG26" s="12" t="s">
        <v>98</v>
      </c>
      <c r="AH26" s="14" t="s">
        <v>99</v>
      </c>
    </row>
    <row r="27" spans="1:34" ht="60" customHeight="1">
      <c r="A27" s="159" t="s">
        <v>49</v>
      </c>
      <c r="B27" s="78" t="s">
        <v>50</v>
      </c>
      <c r="C27" s="78" t="s">
        <v>51</v>
      </c>
      <c r="D27" s="78" t="s">
        <v>85</v>
      </c>
      <c r="E27" s="256" t="s">
        <v>86</v>
      </c>
      <c r="F27" s="70" t="s">
        <v>87</v>
      </c>
      <c r="G27" s="71" t="s">
        <v>88</v>
      </c>
      <c r="H27" s="72" t="s">
        <v>89</v>
      </c>
      <c r="I27" s="71" t="s">
        <v>90</v>
      </c>
      <c r="J27" s="147" t="s">
        <v>91</v>
      </c>
      <c r="K27" s="363">
        <v>100000000</v>
      </c>
      <c r="L27" s="364" t="s">
        <v>106</v>
      </c>
      <c r="M27" s="181" t="s">
        <v>78</v>
      </c>
      <c r="N27" s="189" t="s">
        <v>79</v>
      </c>
      <c r="O27" s="182" t="s">
        <v>107</v>
      </c>
      <c r="P27" s="182" t="s">
        <v>108</v>
      </c>
      <c r="Q27" s="182" t="s">
        <v>83</v>
      </c>
      <c r="R27" s="182" t="s">
        <v>83</v>
      </c>
      <c r="S27" s="26" t="s">
        <v>62</v>
      </c>
      <c r="T27" s="183">
        <f t="shared" si="0"/>
        <v>1</v>
      </c>
      <c r="U27" s="183">
        <v>0</v>
      </c>
      <c r="V27" s="183">
        <v>0</v>
      </c>
      <c r="W27" s="183">
        <v>0</v>
      </c>
      <c r="X27" s="183">
        <v>1</v>
      </c>
      <c r="Y27" s="184" t="s">
        <v>109</v>
      </c>
      <c r="Z27" s="14" t="s">
        <v>64</v>
      </c>
      <c r="AA27" s="12" t="s">
        <v>65</v>
      </c>
      <c r="AB27" s="14" t="s">
        <v>66</v>
      </c>
      <c r="AC27" s="12"/>
      <c r="AD27" s="14"/>
      <c r="AE27" s="73">
        <f t="shared" si="1"/>
        <v>100000000</v>
      </c>
      <c r="AF27" s="14" t="s">
        <v>67</v>
      </c>
      <c r="AG27" s="12" t="s">
        <v>98</v>
      </c>
      <c r="AH27" s="14" t="s">
        <v>99</v>
      </c>
    </row>
    <row r="28" spans="1:34" ht="60" customHeight="1">
      <c r="A28" s="159" t="s">
        <v>49</v>
      </c>
      <c r="B28" s="78" t="s">
        <v>50</v>
      </c>
      <c r="C28" s="78" t="s">
        <v>51</v>
      </c>
      <c r="D28" s="78" t="s">
        <v>85</v>
      </c>
      <c r="E28" s="256" t="s">
        <v>86</v>
      </c>
      <c r="F28" s="70" t="s">
        <v>87</v>
      </c>
      <c r="G28" s="71" t="s">
        <v>88</v>
      </c>
      <c r="H28" s="72" t="s">
        <v>89</v>
      </c>
      <c r="I28" s="71" t="s">
        <v>90</v>
      </c>
      <c r="J28" s="147" t="s">
        <v>91</v>
      </c>
      <c r="K28" s="363">
        <v>77087000</v>
      </c>
      <c r="L28" s="364" t="s">
        <v>110</v>
      </c>
      <c r="M28" s="185" t="s">
        <v>111</v>
      </c>
      <c r="N28" s="190" t="s">
        <v>112</v>
      </c>
      <c r="O28" s="187"/>
      <c r="P28" s="187"/>
      <c r="Q28" s="187"/>
      <c r="R28" s="187"/>
      <c r="S28" s="24" t="s">
        <v>62</v>
      </c>
      <c r="T28" s="188">
        <f t="shared" si="0"/>
        <v>4</v>
      </c>
      <c r="U28" s="191">
        <v>1</v>
      </c>
      <c r="V28" s="191">
        <v>1</v>
      </c>
      <c r="W28" s="191">
        <v>1</v>
      </c>
      <c r="X28" s="191">
        <v>1</v>
      </c>
      <c r="Y28" s="26" t="s">
        <v>113</v>
      </c>
      <c r="Z28" s="14" t="s">
        <v>64</v>
      </c>
      <c r="AA28" s="12" t="s">
        <v>65</v>
      </c>
      <c r="AB28" s="14" t="s">
        <v>66</v>
      </c>
      <c r="AC28" s="12"/>
      <c r="AD28" s="14"/>
      <c r="AE28" s="73">
        <f t="shared" si="1"/>
        <v>77087000</v>
      </c>
      <c r="AF28" s="14" t="s">
        <v>67</v>
      </c>
      <c r="AG28" s="12" t="s">
        <v>98</v>
      </c>
      <c r="AH28" s="14" t="s">
        <v>99</v>
      </c>
    </row>
    <row r="29" spans="1:34" s="47" customFormat="1" ht="60" customHeight="1">
      <c r="A29" s="78" t="s">
        <v>49</v>
      </c>
      <c r="B29" s="78" t="s">
        <v>50</v>
      </c>
      <c r="C29" s="78" t="s">
        <v>51</v>
      </c>
      <c r="D29" s="78" t="s">
        <v>114</v>
      </c>
      <c r="E29" s="312" t="s">
        <v>115</v>
      </c>
      <c r="F29" s="74" t="s">
        <v>116</v>
      </c>
      <c r="G29" s="75" t="s">
        <v>117</v>
      </c>
      <c r="H29" s="319" t="s">
        <v>118</v>
      </c>
      <c r="I29" s="75" t="s">
        <v>119</v>
      </c>
      <c r="J29" s="366" t="s">
        <v>120</v>
      </c>
      <c r="K29" s="367">
        <v>19055488253</v>
      </c>
      <c r="L29" s="360" t="s">
        <v>121</v>
      </c>
      <c r="M29" s="79" t="s">
        <v>60</v>
      </c>
      <c r="N29" s="80" t="s">
        <v>122</v>
      </c>
      <c r="O29" s="79"/>
      <c r="P29" s="79"/>
      <c r="Q29" s="79"/>
      <c r="R29" s="79"/>
      <c r="S29" s="64" t="s">
        <v>62</v>
      </c>
      <c r="T29" s="80">
        <f t="shared" si="0"/>
        <v>4</v>
      </c>
      <c r="U29" s="80">
        <v>1</v>
      </c>
      <c r="V29" s="80">
        <v>1</v>
      </c>
      <c r="W29" s="80">
        <v>1</v>
      </c>
      <c r="X29" s="80">
        <v>1</v>
      </c>
      <c r="Y29" s="262" t="s">
        <v>123</v>
      </c>
      <c r="Z29" s="5" t="s">
        <v>124</v>
      </c>
      <c r="AA29" s="68" t="s">
        <v>121</v>
      </c>
      <c r="AB29" s="68" t="s">
        <v>66</v>
      </c>
      <c r="AC29" s="5"/>
      <c r="AE29" s="320">
        <f t="shared" si="1"/>
        <v>19055488253</v>
      </c>
      <c r="AF29" s="5" t="s">
        <v>67</v>
      </c>
      <c r="AG29" s="68" t="s">
        <v>98</v>
      </c>
      <c r="AH29" s="5" t="s">
        <v>125</v>
      </c>
    </row>
    <row r="30" spans="1:34" s="47" customFormat="1" ht="60" customHeight="1">
      <c r="A30" s="78" t="s">
        <v>49</v>
      </c>
      <c r="B30" s="78" t="s">
        <v>50</v>
      </c>
      <c r="C30" s="78" t="s">
        <v>51</v>
      </c>
      <c r="D30" s="78" t="s">
        <v>114</v>
      </c>
      <c r="E30" s="312" t="s">
        <v>115</v>
      </c>
      <c r="F30" s="74" t="s">
        <v>116</v>
      </c>
      <c r="G30" s="75" t="s">
        <v>117</v>
      </c>
      <c r="H30" s="65" t="s">
        <v>56</v>
      </c>
      <c r="I30" s="75" t="s">
        <v>119</v>
      </c>
      <c r="J30" s="366" t="s">
        <v>120</v>
      </c>
      <c r="K30" s="367">
        <v>1720294000</v>
      </c>
      <c r="L30" s="360" t="s">
        <v>126</v>
      </c>
      <c r="M30" s="78" t="s">
        <v>60</v>
      </c>
      <c r="N30" s="80" t="s">
        <v>127</v>
      </c>
      <c r="O30" s="79"/>
      <c r="P30" s="79"/>
      <c r="Q30" s="79"/>
      <c r="R30" s="79"/>
      <c r="S30" s="64" t="s">
        <v>62</v>
      </c>
      <c r="T30" s="80">
        <f t="shared" si="0"/>
        <v>2332</v>
      </c>
      <c r="U30" s="80">
        <v>583</v>
      </c>
      <c r="V30" s="80">
        <v>583</v>
      </c>
      <c r="W30" s="80">
        <v>583</v>
      </c>
      <c r="X30" s="80">
        <v>583</v>
      </c>
      <c r="Y30" s="192" t="s">
        <v>128</v>
      </c>
      <c r="Z30" s="5" t="s">
        <v>64</v>
      </c>
      <c r="AA30" s="5" t="s">
        <v>65</v>
      </c>
      <c r="AB30" s="68" t="s">
        <v>66</v>
      </c>
      <c r="AC30" s="5"/>
      <c r="AD30" s="15"/>
      <c r="AE30" s="315">
        <f t="shared" si="1"/>
        <v>1720294000</v>
      </c>
      <c r="AF30" s="5" t="s">
        <v>67</v>
      </c>
      <c r="AG30" s="68" t="s">
        <v>98</v>
      </c>
      <c r="AH30" s="5" t="s">
        <v>125</v>
      </c>
    </row>
    <row r="31" spans="1:34" s="47" customFormat="1" ht="60" customHeight="1">
      <c r="A31" s="78" t="s">
        <v>49</v>
      </c>
      <c r="B31" s="64" t="s">
        <v>50</v>
      </c>
      <c r="C31" s="90" t="s">
        <v>51</v>
      </c>
      <c r="D31" s="78" t="s">
        <v>114</v>
      </c>
      <c r="E31" s="312" t="s">
        <v>115</v>
      </c>
      <c r="F31" s="74" t="s">
        <v>116</v>
      </c>
      <c r="G31" s="75" t="s">
        <v>117</v>
      </c>
      <c r="H31" s="65" t="s">
        <v>56</v>
      </c>
      <c r="I31" s="75" t="s">
        <v>119</v>
      </c>
      <c r="J31" s="366" t="s">
        <v>120</v>
      </c>
      <c r="K31" s="357">
        <v>347000000</v>
      </c>
      <c r="L31" s="360" t="s">
        <v>126</v>
      </c>
      <c r="M31" s="78" t="s">
        <v>60</v>
      </c>
      <c r="N31" s="80" t="s">
        <v>127</v>
      </c>
      <c r="O31" s="64"/>
      <c r="P31" s="64"/>
      <c r="Q31" s="64"/>
      <c r="R31" s="64"/>
      <c r="S31" s="64" t="s">
        <v>62</v>
      </c>
      <c r="T31" s="80">
        <f t="shared" si="0"/>
        <v>2332</v>
      </c>
      <c r="U31" s="80">
        <v>583</v>
      </c>
      <c r="V31" s="80">
        <v>583</v>
      </c>
      <c r="W31" s="80">
        <v>583</v>
      </c>
      <c r="X31" s="80">
        <v>583</v>
      </c>
      <c r="Y31" s="262" t="s">
        <v>129</v>
      </c>
      <c r="Z31" s="5" t="s">
        <v>124</v>
      </c>
      <c r="AA31" s="77" t="s">
        <v>121</v>
      </c>
      <c r="AB31" s="5" t="s">
        <v>66</v>
      </c>
      <c r="AC31" s="5"/>
      <c r="AD31" s="15"/>
      <c r="AE31" s="320">
        <f t="shared" si="1"/>
        <v>347000000</v>
      </c>
      <c r="AF31" s="5" t="s">
        <v>67</v>
      </c>
      <c r="AG31" s="5" t="s">
        <v>98</v>
      </c>
      <c r="AH31" s="5" t="s">
        <v>125</v>
      </c>
    </row>
    <row r="32" spans="1:34" s="47" customFormat="1" ht="60" customHeight="1">
      <c r="A32" s="78" t="s">
        <v>49</v>
      </c>
      <c r="B32" s="78" t="s">
        <v>50</v>
      </c>
      <c r="C32" s="78" t="s">
        <v>51</v>
      </c>
      <c r="D32" s="78" t="s">
        <v>114</v>
      </c>
      <c r="E32" s="312" t="s">
        <v>115</v>
      </c>
      <c r="F32" s="74" t="s">
        <v>116</v>
      </c>
      <c r="G32" s="75" t="s">
        <v>117</v>
      </c>
      <c r="H32" s="65" t="s">
        <v>56</v>
      </c>
      <c r="I32" s="75" t="s">
        <v>119</v>
      </c>
      <c r="J32" s="366" t="s">
        <v>120</v>
      </c>
      <c r="K32" s="357">
        <v>123492000</v>
      </c>
      <c r="L32" s="360" t="s">
        <v>126</v>
      </c>
      <c r="M32" s="78" t="s">
        <v>60</v>
      </c>
      <c r="N32" s="80" t="s">
        <v>130</v>
      </c>
      <c r="O32" s="78"/>
      <c r="P32" s="78"/>
      <c r="Q32" s="78"/>
      <c r="R32" s="78"/>
      <c r="S32" s="64" t="s">
        <v>62</v>
      </c>
      <c r="T32" s="80">
        <f t="shared" si="0"/>
        <v>2332</v>
      </c>
      <c r="U32" s="80">
        <v>583</v>
      </c>
      <c r="V32" s="80">
        <v>583</v>
      </c>
      <c r="W32" s="80">
        <v>583</v>
      </c>
      <c r="X32" s="80">
        <v>583</v>
      </c>
      <c r="Y32" s="192" t="s">
        <v>131</v>
      </c>
      <c r="Z32" s="5" t="s">
        <v>96</v>
      </c>
      <c r="AA32" s="68" t="s">
        <v>132</v>
      </c>
      <c r="AB32" s="5" t="s">
        <v>66</v>
      </c>
      <c r="AC32" s="5"/>
      <c r="AD32" s="5"/>
      <c r="AE32" s="315">
        <f t="shared" si="1"/>
        <v>123492000</v>
      </c>
      <c r="AF32" s="5" t="s">
        <v>67</v>
      </c>
      <c r="AG32" s="68" t="s">
        <v>98</v>
      </c>
      <c r="AH32" s="5" t="s">
        <v>125</v>
      </c>
    </row>
    <row r="33" spans="1:34" s="47" customFormat="1" ht="60" customHeight="1">
      <c r="A33" s="78" t="s">
        <v>49</v>
      </c>
      <c r="B33" s="78" t="s">
        <v>50</v>
      </c>
      <c r="C33" s="78" t="s">
        <v>51</v>
      </c>
      <c r="D33" s="78" t="s">
        <v>114</v>
      </c>
      <c r="E33" s="312" t="s">
        <v>115</v>
      </c>
      <c r="F33" s="74" t="s">
        <v>116</v>
      </c>
      <c r="G33" s="75" t="s">
        <v>117</v>
      </c>
      <c r="H33" s="65" t="s">
        <v>56</v>
      </c>
      <c r="I33" s="75" t="s">
        <v>119</v>
      </c>
      <c r="J33" s="366" t="s">
        <v>120</v>
      </c>
      <c r="K33" s="367">
        <v>100000000</v>
      </c>
      <c r="L33" s="360" t="s">
        <v>133</v>
      </c>
      <c r="M33" s="78" t="s">
        <v>78</v>
      </c>
      <c r="N33" s="64" t="s">
        <v>79</v>
      </c>
      <c r="O33" s="64" t="s">
        <v>134</v>
      </c>
      <c r="P33" s="64" t="s">
        <v>108</v>
      </c>
      <c r="Q33" s="64" t="s">
        <v>83</v>
      </c>
      <c r="R33" s="64" t="s">
        <v>83</v>
      </c>
      <c r="S33" s="64" t="s">
        <v>62</v>
      </c>
      <c r="T33" s="80">
        <f t="shared" si="0"/>
        <v>3</v>
      </c>
      <c r="U33" s="80">
        <v>0</v>
      </c>
      <c r="V33" s="80">
        <v>0</v>
      </c>
      <c r="W33" s="80">
        <v>1</v>
      </c>
      <c r="X33" s="80">
        <v>2</v>
      </c>
      <c r="Y33" s="192" t="s">
        <v>135</v>
      </c>
      <c r="Z33" s="5" t="s">
        <v>64</v>
      </c>
      <c r="AA33" s="5" t="s">
        <v>65</v>
      </c>
      <c r="AB33" s="5" t="s">
        <v>66</v>
      </c>
      <c r="AC33" s="5"/>
      <c r="AE33" s="315">
        <f t="shared" si="1"/>
        <v>100000000</v>
      </c>
      <c r="AF33" s="5" t="s">
        <v>67</v>
      </c>
      <c r="AG33" s="68" t="s">
        <v>98</v>
      </c>
      <c r="AH33" s="5" t="s">
        <v>125</v>
      </c>
    </row>
    <row r="34" spans="1:34" s="47" customFormat="1" ht="60" customHeight="1">
      <c r="A34" s="78" t="s">
        <v>49</v>
      </c>
      <c r="B34" s="78" t="s">
        <v>50</v>
      </c>
      <c r="C34" s="78" t="s">
        <v>51</v>
      </c>
      <c r="D34" s="78" t="s">
        <v>114</v>
      </c>
      <c r="E34" s="312" t="s">
        <v>115</v>
      </c>
      <c r="F34" s="74" t="s">
        <v>116</v>
      </c>
      <c r="G34" s="75" t="s">
        <v>117</v>
      </c>
      <c r="H34" s="65" t="s">
        <v>56</v>
      </c>
      <c r="I34" s="75" t="s">
        <v>119</v>
      </c>
      <c r="J34" s="366" t="s">
        <v>120</v>
      </c>
      <c r="K34" s="367">
        <v>80000000</v>
      </c>
      <c r="L34" s="360" t="s">
        <v>136</v>
      </c>
      <c r="M34" s="78" t="s">
        <v>60</v>
      </c>
      <c r="N34" s="64" t="s">
        <v>127</v>
      </c>
      <c r="O34" s="78"/>
      <c r="P34" s="78"/>
      <c r="Q34" s="78"/>
      <c r="R34" s="78"/>
      <c r="S34" s="64" t="s">
        <v>62</v>
      </c>
      <c r="T34" s="80">
        <f t="shared" si="0"/>
        <v>170</v>
      </c>
      <c r="U34" s="80">
        <v>0</v>
      </c>
      <c r="V34" s="80">
        <v>0</v>
      </c>
      <c r="W34" s="80">
        <v>85</v>
      </c>
      <c r="X34" s="80">
        <v>85</v>
      </c>
      <c r="Y34" s="192" t="s">
        <v>137</v>
      </c>
      <c r="Z34" s="5" t="s">
        <v>64</v>
      </c>
      <c r="AA34" s="5" t="s">
        <v>65</v>
      </c>
      <c r="AB34" s="5" t="s">
        <v>66</v>
      </c>
      <c r="AC34" s="5"/>
      <c r="AE34" s="315">
        <f t="shared" si="1"/>
        <v>80000000</v>
      </c>
      <c r="AF34" s="5" t="s">
        <v>67</v>
      </c>
      <c r="AG34" s="68" t="s">
        <v>98</v>
      </c>
      <c r="AH34" s="5" t="s">
        <v>125</v>
      </c>
    </row>
    <row r="35" spans="1:34" s="47" customFormat="1" ht="60" customHeight="1">
      <c r="A35" s="78" t="s">
        <v>49</v>
      </c>
      <c r="B35" s="78" t="s">
        <v>50</v>
      </c>
      <c r="C35" s="78" t="s">
        <v>51</v>
      </c>
      <c r="D35" s="78" t="s">
        <v>114</v>
      </c>
      <c r="E35" s="312" t="s">
        <v>115</v>
      </c>
      <c r="F35" s="74" t="s">
        <v>116</v>
      </c>
      <c r="G35" s="75" t="s">
        <v>117</v>
      </c>
      <c r="H35" s="65" t="s">
        <v>56</v>
      </c>
      <c r="I35" s="75" t="s">
        <v>119</v>
      </c>
      <c r="J35" s="366" t="s">
        <v>120</v>
      </c>
      <c r="K35" s="367">
        <v>800000137</v>
      </c>
      <c r="L35" s="360" t="s">
        <v>138</v>
      </c>
      <c r="M35" s="78" t="s">
        <v>103</v>
      </c>
      <c r="N35" s="64" t="s">
        <v>139</v>
      </c>
      <c r="O35" s="78"/>
      <c r="P35" s="78"/>
      <c r="Q35" s="78"/>
      <c r="R35" s="78"/>
      <c r="S35" s="64" t="s">
        <v>62</v>
      </c>
      <c r="T35" s="80">
        <f t="shared" ref="T35:T36" si="2">SUM(U35:X35)</f>
        <v>12</v>
      </c>
      <c r="U35" s="80">
        <v>3</v>
      </c>
      <c r="V35" s="80">
        <v>3</v>
      </c>
      <c r="W35" s="80">
        <v>3</v>
      </c>
      <c r="X35" s="80">
        <v>3</v>
      </c>
      <c r="Y35" s="192" t="s">
        <v>140</v>
      </c>
      <c r="Z35" s="5" t="s">
        <v>124</v>
      </c>
      <c r="AA35" s="5" t="s">
        <v>121</v>
      </c>
      <c r="AB35" s="5" t="s">
        <v>66</v>
      </c>
      <c r="AC35" s="5"/>
      <c r="AE35" s="315">
        <f t="shared" si="1"/>
        <v>800000137</v>
      </c>
      <c r="AF35" s="5" t="s">
        <v>67</v>
      </c>
      <c r="AG35" s="68" t="s">
        <v>98</v>
      </c>
      <c r="AH35" s="5" t="s">
        <v>125</v>
      </c>
    </row>
    <row r="36" spans="1:34" s="47" customFormat="1" ht="60" customHeight="1">
      <c r="A36" s="159" t="s">
        <v>49</v>
      </c>
      <c r="B36" s="78" t="s">
        <v>50</v>
      </c>
      <c r="C36" s="78" t="s">
        <v>51</v>
      </c>
      <c r="D36" s="78" t="s">
        <v>85</v>
      </c>
      <c r="E36" s="312" t="s">
        <v>115</v>
      </c>
      <c r="F36" s="74" t="s">
        <v>116</v>
      </c>
      <c r="G36" s="75" t="s">
        <v>117</v>
      </c>
      <c r="H36" s="65" t="s">
        <v>56</v>
      </c>
      <c r="I36" s="75" t="s">
        <v>119</v>
      </c>
      <c r="J36" s="366" t="s">
        <v>120</v>
      </c>
      <c r="K36" s="367">
        <v>140000000</v>
      </c>
      <c r="L36" s="360" t="s">
        <v>141</v>
      </c>
      <c r="M36" s="78" t="s">
        <v>103</v>
      </c>
      <c r="N36" s="64" t="s">
        <v>142</v>
      </c>
      <c r="O36" s="78"/>
      <c r="P36" s="78"/>
      <c r="Q36" s="78"/>
      <c r="R36" s="78"/>
      <c r="S36" s="64" t="s">
        <v>62</v>
      </c>
      <c r="T36" s="80">
        <f t="shared" si="2"/>
        <v>4</v>
      </c>
      <c r="U36" s="80">
        <v>0</v>
      </c>
      <c r="V36" s="80">
        <v>0</v>
      </c>
      <c r="W36" s="80">
        <v>2</v>
      </c>
      <c r="X36" s="80">
        <v>2</v>
      </c>
      <c r="Y36" s="192" t="s">
        <v>143</v>
      </c>
      <c r="Z36" s="5" t="s">
        <v>124</v>
      </c>
      <c r="AA36" s="5" t="s">
        <v>121</v>
      </c>
      <c r="AB36" s="5" t="s">
        <v>66</v>
      </c>
      <c r="AC36" s="5"/>
      <c r="AE36" s="315">
        <f t="shared" si="1"/>
        <v>140000000</v>
      </c>
      <c r="AF36" s="5" t="s">
        <v>67</v>
      </c>
      <c r="AG36" s="68" t="s">
        <v>98</v>
      </c>
      <c r="AH36" s="5" t="s">
        <v>125</v>
      </c>
    </row>
    <row r="37" spans="1:34" s="47" customFormat="1" ht="60" customHeight="1">
      <c r="A37" s="78" t="s">
        <v>49</v>
      </c>
      <c r="B37" s="78" t="s">
        <v>50</v>
      </c>
      <c r="C37" s="78" t="s">
        <v>51</v>
      </c>
      <c r="D37" s="78" t="s">
        <v>114</v>
      </c>
      <c r="E37" s="312" t="s">
        <v>115</v>
      </c>
      <c r="F37" s="74" t="s">
        <v>116</v>
      </c>
      <c r="G37" s="75" t="s">
        <v>117</v>
      </c>
      <c r="H37" s="65" t="s">
        <v>56</v>
      </c>
      <c r="I37" s="75" t="s">
        <v>119</v>
      </c>
      <c r="J37" s="366" t="s">
        <v>120</v>
      </c>
      <c r="K37" s="367">
        <v>426680000</v>
      </c>
      <c r="L37" s="360" t="s">
        <v>144</v>
      </c>
      <c r="M37" s="78" t="s">
        <v>60</v>
      </c>
      <c r="N37" s="64" t="s">
        <v>142</v>
      </c>
      <c r="O37" s="78"/>
      <c r="P37" s="78"/>
      <c r="Q37" s="78"/>
      <c r="R37" s="78"/>
      <c r="S37" s="64" t="s">
        <v>62</v>
      </c>
      <c r="T37" s="80">
        <f t="shared" si="0"/>
        <v>2332</v>
      </c>
      <c r="U37" s="80">
        <v>583</v>
      </c>
      <c r="V37" s="80">
        <v>583</v>
      </c>
      <c r="W37" s="80">
        <v>583</v>
      </c>
      <c r="X37" s="80">
        <v>583</v>
      </c>
      <c r="Y37" s="192" t="s">
        <v>145</v>
      </c>
      <c r="Z37" s="5" t="s">
        <v>96</v>
      </c>
      <c r="AA37" s="68" t="s">
        <v>132</v>
      </c>
      <c r="AB37" s="5" t="s">
        <v>66</v>
      </c>
      <c r="AC37" s="5"/>
      <c r="AE37" s="315">
        <f t="shared" si="1"/>
        <v>426680000</v>
      </c>
      <c r="AF37" s="5" t="s">
        <v>67</v>
      </c>
      <c r="AG37" s="68" t="s">
        <v>98</v>
      </c>
      <c r="AH37" s="5" t="s">
        <v>125</v>
      </c>
    </row>
    <row r="38" spans="1:34" s="47" customFormat="1" ht="60" customHeight="1">
      <c r="A38" s="78" t="s">
        <v>49</v>
      </c>
      <c r="B38" s="78" t="s">
        <v>50</v>
      </c>
      <c r="C38" s="78" t="s">
        <v>51</v>
      </c>
      <c r="D38" s="78" t="s">
        <v>85</v>
      </c>
      <c r="E38" s="321" t="s">
        <v>146</v>
      </c>
      <c r="F38" s="64" t="s">
        <v>147</v>
      </c>
      <c r="G38" s="78" t="s">
        <v>55</v>
      </c>
      <c r="H38" s="65" t="s">
        <v>56</v>
      </c>
      <c r="I38" s="78" t="s">
        <v>148</v>
      </c>
      <c r="J38" s="368" t="s">
        <v>149</v>
      </c>
      <c r="K38" s="367">
        <v>100000000</v>
      </c>
      <c r="L38" s="368" t="s">
        <v>150</v>
      </c>
      <c r="M38" s="78" t="s">
        <v>151</v>
      </c>
      <c r="N38" s="322" t="s">
        <v>152</v>
      </c>
      <c r="O38" s="64" t="s">
        <v>153</v>
      </c>
      <c r="P38" s="64" t="s">
        <v>154</v>
      </c>
      <c r="Q38" s="64" t="s">
        <v>83</v>
      </c>
      <c r="R38" s="64" t="s">
        <v>83</v>
      </c>
      <c r="S38" s="64" t="s">
        <v>62</v>
      </c>
      <c r="T38" s="80">
        <f t="shared" si="0"/>
        <v>1</v>
      </c>
      <c r="U38" s="80">
        <v>0</v>
      </c>
      <c r="V38" s="80">
        <v>0</v>
      </c>
      <c r="W38" s="80">
        <v>1</v>
      </c>
      <c r="X38" s="80">
        <v>0</v>
      </c>
      <c r="Y38" s="64" t="s">
        <v>155</v>
      </c>
      <c r="Z38" s="5" t="s">
        <v>64</v>
      </c>
      <c r="AA38" s="68" t="s">
        <v>65</v>
      </c>
      <c r="AB38" s="5" t="s">
        <v>66</v>
      </c>
      <c r="AC38" s="5"/>
      <c r="AE38" s="315">
        <f t="shared" si="1"/>
        <v>100000000</v>
      </c>
      <c r="AF38" s="5" t="s">
        <v>67</v>
      </c>
      <c r="AG38" s="5" t="s">
        <v>98</v>
      </c>
      <c r="AH38" s="5" t="s">
        <v>156</v>
      </c>
    </row>
    <row r="39" spans="1:34" s="47" customFormat="1" ht="60" customHeight="1">
      <c r="A39" s="159" t="s">
        <v>49</v>
      </c>
      <c r="B39" s="78" t="s">
        <v>50</v>
      </c>
      <c r="C39" s="78" t="s">
        <v>51</v>
      </c>
      <c r="D39" s="78" t="s">
        <v>85</v>
      </c>
      <c r="E39" s="321" t="s">
        <v>146</v>
      </c>
      <c r="F39" s="64" t="s">
        <v>147</v>
      </c>
      <c r="G39" s="78" t="s">
        <v>55</v>
      </c>
      <c r="H39" s="65" t="s">
        <v>56</v>
      </c>
      <c r="I39" s="78" t="s">
        <v>148</v>
      </c>
      <c r="J39" s="368" t="s">
        <v>149</v>
      </c>
      <c r="K39" s="367">
        <v>150000000</v>
      </c>
      <c r="L39" s="368" t="s">
        <v>150</v>
      </c>
      <c r="M39" s="78" t="s">
        <v>151</v>
      </c>
      <c r="N39" s="322" t="s">
        <v>152</v>
      </c>
      <c r="O39" s="64" t="s">
        <v>153</v>
      </c>
      <c r="P39" s="64" t="s">
        <v>154</v>
      </c>
      <c r="Q39" s="64" t="s">
        <v>83</v>
      </c>
      <c r="R39" s="64" t="s">
        <v>83</v>
      </c>
      <c r="S39" s="64" t="s">
        <v>62</v>
      </c>
      <c r="T39" s="80">
        <f t="shared" si="0"/>
        <v>1</v>
      </c>
      <c r="U39" s="80">
        <v>0</v>
      </c>
      <c r="V39" s="80">
        <v>0</v>
      </c>
      <c r="W39" s="80">
        <v>1</v>
      </c>
      <c r="X39" s="80">
        <v>0</v>
      </c>
      <c r="Y39" s="312" t="s">
        <v>157</v>
      </c>
      <c r="Z39" s="5" t="s">
        <v>96</v>
      </c>
      <c r="AA39" s="68" t="s">
        <v>97</v>
      </c>
      <c r="AB39" s="5" t="s">
        <v>66</v>
      </c>
      <c r="AC39" s="5"/>
      <c r="AE39" s="315">
        <f t="shared" si="1"/>
        <v>150000000</v>
      </c>
      <c r="AF39" s="5" t="s">
        <v>67</v>
      </c>
      <c r="AG39" s="5" t="s">
        <v>98</v>
      </c>
      <c r="AH39" s="5" t="s">
        <v>156</v>
      </c>
    </row>
    <row r="40" spans="1:34" s="47" customFormat="1" ht="60" customHeight="1">
      <c r="A40" s="159" t="s">
        <v>49</v>
      </c>
      <c r="B40" s="78" t="s">
        <v>50</v>
      </c>
      <c r="C40" s="78" t="s">
        <v>51</v>
      </c>
      <c r="D40" s="78" t="s">
        <v>85</v>
      </c>
      <c r="E40" s="321" t="s">
        <v>146</v>
      </c>
      <c r="F40" s="64" t="s">
        <v>147</v>
      </c>
      <c r="G40" s="78" t="s">
        <v>55</v>
      </c>
      <c r="H40" s="65" t="s">
        <v>56</v>
      </c>
      <c r="I40" s="78" t="s">
        <v>148</v>
      </c>
      <c r="J40" s="369" t="s">
        <v>149</v>
      </c>
      <c r="K40" s="367">
        <v>158466000</v>
      </c>
      <c r="L40" s="360" t="s">
        <v>158</v>
      </c>
      <c r="M40" s="78" t="s">
        <v>159</v>
      </c>
      <c r="N40" s="78" t="s">
        <v>160</v>
      </c>
      <c r="O40" s="78"/>
      <c r="P40" s="78"/>
      <c r="Q40" s="78"/>
      <c r="R40" s="78"/>
      <c r="S40" s="64" t="s">
        <v>62</v>
      </c>
      <c r="T40" s="80">
        <f t="shared" si="0"/>
        <v>4</v>
      </c>
      <c r="U40" s="80">
        <v>1</v>
      </c>
      <c r="V40" s="80">
        <v>1</v>
      </c>
      <c r="W40" s="80">
        <v>1</v>
      </c>
      <c r="X40" s="80">
        <v>1</v>
      </c>
      <c r="Y40" s="81" t="s">
        <v>161</v>
      </c>
      <c r="Z40" s="5" t="s">
        <v>96</v>
      </c>
      <c r="AA40" s="5" t="s">
        <v>132</v>
      </c>
      <c r="AB40" s="5" t="s">
        <v>162</v>
      </c>
      <c r="AC40" s="5"/>
      <c r="AE40" s="315">
        <f t="shared" si="1"/>
        <v>158466000</v>
      </c>
      <c r="AF40" s="5" t="s">
        <v>67</v>
      </c>
      <c r="AG40" s="5" t="s">
        <v>98</v>
      </c>
      <c r="AH40" s="5" t="s">
        <v>156</v>
      </c>
    </row>
    <row r="41" spans="1:34" s="47" customFormat="1" ht="60" customHeight="1">
      <c r="A41" s="159" t="s">
        <v>49</v>
      </c>
      <c r="B41" s="78" t="s">
        <v>50</v>
      </c>
      <c r="C41" s="78" t="s">
        <v>51</v>
      </c>
      <c r="D41" s="78" t="s">
        <v>85</v>
      </c>
      <c r="E41" s="321" t="s">
        <v>146</v>
      </c>
      <c r="F41" s="64" t="s">
        <v>147</v>
      </c>
      <c r="G41" s="78" t="s">
        <v>55</v>
      </c>
      <c r="H41" s="65" t="s">
        <v>56</v>
      </c>
      <c r="I41" s="78" t="s">
        <v>148</v>
      </c>
      <c r="J41" s="369" t="s">
        <v>149</v>
      </c>
      <c r="K41" s="370">
        <v>138240000</v>
      </c>
      <c r="L41" s="360" t="s">
        <v>158</v>
      </c>
      <c r="M41" s="193" t="s">
        <v>159</v>
      </c>
      <c r="N41" s="78" t="s">
        <v>160</v>
      </c>
      <c r="O41" s="78"/>
      <c r="P41" s="78"/>
      <c r="Q41" s="78"/>
      <c r="R41" s="78"/>
      <c r="S41" s="64" t="s">
        <v>62</v>
      </c>
      <c r="T41" s="80">
        <f t="shared" si="0"/>
        <v>4</v>
      </c>
      <c r="U41" s="80">
        <v>1</v>
      </c>
      <c r="V41" s="80">
        <v>1</v>
      </c>
      <c r="W41" s="80">
        <v>1</v>
      </c>
      <c r="X41" s="80">
        <v>1</v>
      </c>
      <c r="Y41" s="312" t="s">
        <v>163</v>
      </c>
      <c r="Z41" s="5" t="s">
        <v>64</v>
      </c>
      <c r="AA41" s="68" t="s">
        <v>65</v>
      </c>
      <c r="AB41" s="5" t="s">
        <v>66</v>
      </c>
      <c r="AC41" s="5"/>
      <c r="AD41" s="15"/>
      <c r="AE41" s="315">
        <f t="shared" si="1"/>
        <v>138240000</v>
      </c>
      <c r="AF41" s="5" t="s">
        <v>67</v>
      </c>
      <c r="AG41" s="5" t="s">
        <v>98</v>
      </c>
      <c r="AH41" s="5" t="s">
        <v>156</v>
      </c>
    </row>
    <row r="42" spans="1:34" s="47" customFormat="1" ht="60" customHeight="1">
      <c r="A42" s="159" t="s">
        <v>49</v>
      </c>
      <c r="B42" s="78" t="s">
        <v>50</v>
      </c>
      <c r="C42" s="78" t="s">
        <v>51</v>
      </c>
      <c r="D42" s="78" t="s">
        <v>85</v>
      </c>
      <c r="E42" s="321" t="s">
        <v>146</v>
      </c>
      <c r="F42" s="64" t="s">
        <v>147</v>
      </c>
      <c r="G42" s="78" t="s">
        <v>55</v>
      </c>
      <c r="H42" s="65" t="s">
        <v>56</v>
      </c>
      <c r="I42" s="78" t="s">
        <v>148</v>
      </c>
      <c r="J42" s="369" t="s">
        <v>149</v>
      </c>
      <c r="K42" s="370">
        <v>30000000</v>
      </c>
      <c r="L42" s="360" t="s">
        <v>158</v>
      </c>
      <c r="M42" s="78" t="s">
        <v>159</v>
      </c>
      <c r="N42" s="78" t="s">
        <v>160</v>
      </c>
      <c r="O42" s="78"/>
      <c r="P42" s="78"/>
      <c r="Q42" s="78"/>
      <c r="R42" s="78"/>
      <c r="S42" s="64" t="s">
        <v>62</v>
      </c>
      <c r="T42" s="80">
        <f t="shared" si="0"/>
        <v>4</v>
      </c>
      <c r="U42" s="80">
        <v>1</v>
      </c>
      <c r="V42" s="80">
        <v>1</v>
      </c>
      <c r="W42" s="80">
        <v>1</v>
      </c>
      <c r="X42" s="80">
        <v>1</v>
      </c>
      <c r="Y42" s="80" t="s">
        <v>164</v>
      </c>
      <c r="Z42" s="5" t="s">
        <v>124</v>
      </c>
      <c r="AA42" s="68" t="s">
        <v>165</v>
      </c>
      <c r="AB42" s="5" t="s">
        <v>66</v>
      </c>
      <c r="AC42" s="5"/>
      <c r="AD42" s="15"/>
      <c r="AE42" s="315">
        <f t="shared" si="1"/>
        <v>30000000</v>
      </c>
      <c r="AF42" s="5" t="s">
        <v>67</v>
      </c>
      <c r="AG42" s="5" t="s">
        <v>98</v>
      </c>
      <c r="AH42" s="5" t="s">
        <v>156</v>
      </c>
    </row>
    <row r="43" spans="1:34" s="47" customFormat="1" ht="60" customHeight="1">
      <c r="A43" s="159" t="s">
        <v>49</v>
      </c>
      <c r="B43" s="78" t="s">
        <v>50</v>
      </c>
      <c r="C43" s="78" t="s">
        <v>51</v>
      </c>
      <c r="D43" s="78" t="s">
        <v>85</v>
      </c>
      <c r="E43" s="321" t="s">
        <v>146</v>
      </c>
      <c r="F43" s="64" t="s">
        <v>147</v>
      </c>
      <c r="G43" s="64" t="s">
        <v>55</v>
      </c>
      <c r="H43" s="65" t="s">
        <v>56</v>
      </c>
      <c r="I43" s="64" t="s">
        <v>148</v>
      </c>
      <c r="J43" s="371" t="s">
        <v>149</v>
      </c>
      <c r="K43" s="367">
        <f>125242000+572079192</f>
        <v>697321192</v>
      </c>
      <c r="L43" s="360" t="s">
        <v>166</v>
      </c>
      <c r="M43" s="78" t="s">
        <v>159</v>
      </c>
      <c r="N43" s="78" t="s">
        <v>160</v>
      </c>
      <c r="O43" s="78"/>
      <c r="P43" s="78"/>
      <c r="Q43" s="78"/>
      <c r="R43" s="78"/>
      <c r="S43" s="64" t="s">
        <v>62</v>
      </c>
      <c r="T43" s="80">
        <f t="shared" ref="T43" si="3">SUM(U43:X43)</f>
        <v>4</v>
      </c>
      <c r="U43" s="80">
        <v>1</v>
      </c>
      <c r="V43" s="80">
        <v>1</v>
      </c>
      <c r="W43" s="80">
        <v>1</v>
      </c>
      <c r="X43" s="80">
        <v>1</v>
      </c>
      <c r="Y43" s="320" t="s">
        <v>167</v>
      </c>
      <c r="Z43" s="5" t="s">
        <v>124</v>
      </c>
      <c r="AA43" s="68" t="s">
        <v>168</v>
      </c>
      <c r="AB43" s="5" t="s">
        <v>66</v>
      </c>
      <c r="AC43" s="5"/>
      <c r="AD43" s="15"/>
      <c r="AE43" s="320">
        <f t="shared" si="1"/>
        <v>697321192</v>
      </c>
      <c r="AF43" s="5" t="s">
        <v>67</v>
      </c>
      <c r="AG43" s="5" t="s">
        <v>98</v>
      </c>
      <c r="AH43" s="5" t="s">
        <v>156</v>
      </c>
    </row>
    <row r="44" spans="1:34" s="47" customFormat="1" ht="60" customHeight="1">
      <c r="A44" s="159" t="s">
        <v>49</v>
      </c>
      <c r="B44" s="64" t="s">
        <v>50</v>
      </c>
      <c r="C44" s="64" t="s">
        <v>51</v>
      </c>
      <c r="D44" s="78" t="s">
        <v>85</v>
      </c>
      <c r="E44" s="321" t="s">
        <v>146</v>
      </c>
      <c r="F44" s="64" t="s">
        <v>147</v>
      </c>
      <c r="G44" s="64" t="s">
        <v>55</v>
      </c>
      <c r="H44" s="65" t="s">
        <v>56</v>
      </c>
      <c r="I44" s="64" t="s">
        <v>148</v>
      </c>
      <c r="J44" s="371" t="s">
        <v>149</v>
      </c>
      <c r="K44" s="367">
        <v>228206250</v>
      </c>
      <c r="L44" s="360" t="s">
        <v>166</v>
      </c>
      <c r="M44" s="78" t="s">
        <v>159</v>
      </c>
      <c r="N44" s="78" t="s">
        <v>160</v>
      </c>
      <c r="O44" s="64"/>
      <c r="P44" s="64"/>
      <c r="Q44" s="64"/>
      <c r="R44" s="64"/>
      <c r="S44" s="64" t="s">
        <v>62</v>
      </c>
      <c r="T44" s="80">
        <f t="shared" si="0"/>
        <v>4</v>
      </c>
      <c r="U44" s="80">
        <v>1</v>
      </c>
      <c r="V44" s="80">
        <v>1</v>
      </c>
      <c r="W44" s="80">
        <v>1</v>
      </c>
      <c r="X44" s="80">
        <v>1</v>
      </c>
      <c r="Y44" s="312" t="s">
        <v>169</v>
      </c>
      <c r="Z44" s="5" t="s">
        <v>96</v>
      </c>
      <c r="AA44" s="68" t="s">
        <v>97</v>
      </c>
      <c r="AB44" s="5" t="s">
        <v>66</v>
      </c>
      <c r="AC44" s="5"/>
      <c r="AD44" s="15"/>
      <c r="AE44" s="315">
        <f t="shared" si="1"/>
        <v>228206250</v>
      </c>
      <c r="AF44" s="5" t="s">
        <v>67</v>
      </c>
      <c r="AG44" s="5" t="s">
        <v>98</v>
      </c>
      <c r="AH44" s="5" t="s">
        <v>156</v>
      </c>
    </row>
    <row r="45" spans="1:34" s="47" customFormat="1" ht="60" customHeight="1">
      <c r="A45" s="159" t="s">
        <v>49</v>
      </c>
      <c r="B45" s="78" t="s">
        <v>50</v>
      </c>
      <c r="C45" s="78" t="s">
        <v>51</v>
      </c>
      <c r="D45" s="78" t="s">
        <v>85</v>
      </c>
      <c r="E45" s="321" t="s">
        <v>146</v>
      </c>
      <c r="F45" s="64" t="s">
        <v>147</v>
      </c>
      <c r="G45" s="78" t="s">
        <v>55</v>
      </c>
      <c r="H45" s="65" t="s">
        <v>56</v>
      </c>
      <c r="I45" s="78" t="s">
        <v>148</v>
      </c>
      <c r="J45" s="369" t="s">
        <v>149</v>
      </c>
      <c r="K45" s="367">
        <v>295268750</v>
      </c>
      <c r="L45" s="368" t="s">
        <v>170</v>
      </c>
      <c r="M45" s="78" t="s">
        <v>171</v>
      </c>
      <c r="N45" s="78" t="s">
        <v>142</v>
      </c>
      <c r="O45" s="78"/>
      <c r="P45" s="78"/>
      <c r="Q45" s="78"/>
      <c r="R45" s="78"/>
      <c r="S45" s="64" t="s">
        <v>62</v>
      </c>
      <c r="T45" s="80">
        <f t="shared" si="0"/>
        <v>4</v>
      </c>
      <c r="U45" s="80">
        <v>1</v>
      </c>
      <c r="V45" s="80">
        <v>1</v>
      </c>
      <c r="W45" s="80">
        <v>1</v>
      </c>
      <c r="X45" s="80">
        <v>1</v>
      </c>
      <c r="Y45" s="323" t="s">
        <v>172</v>
      </c>
      <c r="Z45" s="5" t="s">
        <v>96</v>
      </c>
      <c r="AA45" s="68" t="s">
        <v>97</v>
      </c>
      <c r="AB45" s="5" t="s">
        <v>66</v>
      </c>
      <c r="AC45" s="5"/>
      <c r="AE45" s="315">
        <f t="shared" si="1"/>
        <v>295268750</v>
      </c>
      <c r="AF45" s="5" t="s">
        <v>67</v>
      </c>
      <c r="AG45" s="5" t="s">
        <v>98</v>
      </c>
      <c r="AH45" s="5" t="s">
        <v>156</v>
      </c>
    </row>
    <row r="46" spans="1:34" s="47" customFormat="1" ht="60" customHeight="1">
      <c r="A46" s="78" t="s">
        <v>49</v>
      </c>
      <c r="B46" s="78" t="s">
        <v>173</v>
      </c>
      <c r="C46" s="78" t="s">
        <v>174</v>
      </c>
      <c r="D46" s="75" t="s">
        <v>175</v>
      </c>
      <c r="E46" s="75" t="s">
        <v>176</v>
      </c>
      <c r="F46" s="74" t="s">
        <v>177</v>
      </c>
      <c r="G46" s="75" t="s">
        <v>178</v>
      </c>
      <c r="H46" s="74" t="s">
        <v>179</v>
      </c>
      <c r="I46" s="75" t="s">
        <v>180</v>
      </c>
      <c r="J46" s="96" t="s">
        <v>181</v>
      </c>
      <c r="K46" s="372">
        <v>100000000</v>
      </c>
      <c r="L46" s="373" t="s">
        <v>182</v>
      </c>
      <c r="M46" s="194" t="s">
        <v>60</v>
      </c>
      <c r="N46" s="194" t="s">
        <v>183</v>
      </c>
      <c r="O46" s="324"/>
      <c r="P46" s="324"/>
      <c r="Q46" s="324"/>
      <c r="R46" s="324"/>
      <c r="S46" s="64" t="s">
        <v>62</v>
      </c>
      <c r="T46" s="80">
        <f t="shared" si="0"/>
        <v>11</v>
      </c>
      <c r="U46" s="80">
        <v>0</v>
      </c>
      <c r="V46" s="80">
        <v>0</v>
      </c>
      <c r="W46" s="80">
        <v>5</v>
      </c>
      <c r="X46" s="80">
        <v>6</v>
      </c>
      <c r="Y46" s="80" t="s">
        <v>184</v>
      </c>
      <c r="Z46" s="5" t="s">
        <v>64</v>
      </c>
      <c r="AA46" s="68" t="s">
        <v>65</v>
      </c>
      <c r="AB46" s="4" t="s">
        <v>185</v>
      </c>
      <c r="AC46" s="5"/>
      <c r="AD46" s="5"/>
      <c r="AE46" s="315">
        <f t="shared" si="1"/>
        <v>100000000</v>
      </c>
      <c r="AF46" s="5" t="s">
        <v>67</v>
      </c>
      <c r="AG46" s="68" t="s">
        <v>98</v>
      </c>
      <c r="AH46" s="5" t="s">
        <v>186</v>
      </c>
    </row>
    <row r="47" spans="1:34" s="47" customFormat="1" ht="60" customHeight="1">
      <c r="A47" s="78" t="s">
        <v>49</v>
      </c>
      <c r="B47" s="78" t="s">
        <v>173</v>
      </c>
      <c r="C47" s="78" t="s">
        <v>174</v>
      </c>
      <c r="D47" s="75" t="s">
        <v>175</v>
      </c>
      <c r="E47" s="75" t="s">
        <v>176</v>
      </c>
      <c r="F47" s="74" t="s">
        <v>177</v>
      </c>
      <c r="G47" s="75" t="s">
        <v>178</v>
      </c>
      <c r="H47" s="74" t="s">
        <v>179</v>
      </c>
      <c r="I47" s="75" t="s">
        <v>187</v>
      </c>
      <c r="J47" s="96" t="s">
        <v>188</v>
      </c>
      <c r="K47" s="372">
        <v>1000000000</v>
      </c>
      <c r="L47" s="373" t="s">
        <v>189</v>
      </c>
      <c r="M47" s="194" t="s">
        <v>60</v>
      </c>
      <c r="N47" s="194" t="s">
        <v>190</v>
      </c>
      <c r="O47" s="324"/>
      <c r="P47" s="324"/>
      <c r="Q47" s="324"/>
      <c r="R47" s="324"/>
      <c r="S47" s="64" t="s">
        <v>62</v>
      </c>
      <c r="T47" s="80">
        <f t="shared" si="0"/>
        <v>50933</v>
      </c>
      <c r="U47" s="80">
        <v>0</v>
      </c>
      <c r="V47" s="80">
        <v>0</v>
      </c>
      <c r="W47" s="80">
        <v>25466</v>
      </c>
      <c r="X47" s="80">
        <v>25467</v>
      </c>
      <c r="Y47" s="80" t="s">
        <v>191</v>
      </c>
      <c r="Z47" s="5" t="s">
        <v>124</v>
      </c>
      <c r="AA47" s="5" t="s">
        <v>192</v>
      </c>
      <c r="AB47" s="4" t="s">
        <v>185</v>
      </c>
      <c r="AC47" s="5"/>
      <c r="AD47" s="15"/>
      <c r="AE47" s="315">
        <f t="shared" si="1"/>
        <v>1000000000</v>
      </c>
      <c r="AF47" s="5" t="s">
        <v>67</v>
      </c>
      <c r="AG47" s="68" t="s">
        <v>98</v>
      </c>
      <c r="AH47" s="5" t="s">
        <v>186</v>
      </c>
    </row>
    <row r="48" spans="1:34" s="47" customFormat="1" ht="60" customHeight="1">
      <c r="A48" s="78" t="s">
        <v>49</v>
      </c>
      <c r="B48" s="78" t="s">
        <v>173</v>
      </c>
      <c r="C48" s="78" t="s">
        <v>174</v>
      </c>
      <c r="D48" s="75" t="s">
        <v>175</v>
      </c>
      <c r="E48" s="75" t="s">
        <v>176</v>
      </c>
      <c r="F48" s="74" t="s">
        <v>177</v>
      </c>
      <c r="G48" s="75" t="s">
        <v>178</v>
      </c>
      <c r="H48" s="74" t="s">
        <v>179</v>
      </c>
      <c r="I48" s="75" t="s">
        <v>187</v>
      </c>
      <c r="J48" s="96" t="s">
        <v>188</v>
      </c>
      <c r="K48" s="374">
        <v>4400000000</v>
      </c>
      <c r="L48" s="373" t="s">
        <v>189</v>
      </c>
      <c r="M48" s="194" t="s">
        <v>60</v>
      </c>
      <c r="N48" s="194" t="s">
        <v>190</v>
      </c>
      <c r="O48" s="324"/>
      <c r="P48" s="324"/>
      <c r="Q48" s="324"/>
      <c r="R48" s="324"/>
      <c r="S48" s="64" t="s">
        <v>62</v>
      </c>
      <c r="T48" s="80">
        <f t="shared" si="0"/>
        <v>50933</v>
      </c>
      <c r="U48" s="80">
        <v>0</v>
      </c>
      <c r="V48" s="80">
        <v>0</v>
      </c>
      <c r="W48" s="80">
        <v>25466</v>
      </c>
      <c r="X48" s="80">
        <v>25467</v>
      </c>
      <c r="Y48" s="80" t="s">
        <v>193</v>
      </c>
      <c r="Z48" s="5" t="s">
        <v>96</v>
      </c>
      <c r="AA48" s="5" t="s">
        <v>132</v>
      </c>
      <c r="AB48" s="68" t="s">
        <v>185</v>
      </c>
      <c r="AC48" s="5"/>
      <c r="AE48" s="315">
        <f t="shared" si="1"/>
        <v>4400000000</v>
      </c>
      <c r="AF48" s="5" t="s">
        <v>67</v>
      </c>
      <c r="AG48" s="68" t="s">
        <v>98</v>
      </c>
      <c r="AH48" s="5" t="s">
        <v>186</v>
      </c>
    </row>
    <row r="49" spans="1:34" s="47" customFormat="1" ht="60" customHeight="1">
      <c r="A49" s="78" t="s">
        <v>49</v>
      </c>
      <c r="B49" s="78" t="s">
        <v>173</v>
      </c>
      <c r="C49" s="78" t="s">
        <v>174</v>
      </c>
      <c r="D49" s="75" t="s">
        <v>175</v>
      </c>
      <c r="E49" s="75" t="s">
        <v>176</v>
      </c>
      <c r="F49" s="74" t="s">
        <v>177</v>
      </c>
      <c r="G49" s="75" t="s">
        <v>178</v>
      </c>
      <c r="H49" s="74" t="s">
        <v>179</v>
      </c>
      <c r="I49" s="75" t="s">
        <v>187</v>
      </c>
      <c r="J49" s="96" t="s">
        <v>188</v>
      </c>
      <c r="K49" s="374">
        <v>850000000</v>
      </c>
      <c r="L49" s="373" t="s">
        <v>194</v>
      </c>
      <c r="M49" s="314" t="s">
        <v>195</v>
      </c>
      <c r="N49" s="314" t="s">
        <v>196</v>
      </c>
      <c r="O49" s="314" t="s">
        <v>83</v>
      </c>
      <c r="P49" s="314" t="s">
        <v>108</v>
      </c>
      <c r="Q49" s="314" t="s">
        <v>83</v>
      </c>
      <c r="R49" s="314" t="s">
        <v>83</v>
      </c>
      <c r="S49" s="64" t="s">
        <v>197</v>
      </c>
      <c r="T49" s="80">
        <f t="shared" si="0"/>
        <v>80</v>
      </c>
      <c r="U49" s="80">
        <v>20</v>
      </c>
      <c r="V49" s="80">
        <v>20</v>
      </c>
      <c r="W49" s="80">
        <v>20</v>
      </c>
      <c r="X49" s="80">
        <v>20</v>
      </c>
      <c r="Y49" s="80" t="s">
        <v>198</v>
      </c>
      <c r="Z49" s="5" t="s">
        <v>64</v>
      </c>
      <c r="AA49" s="68" t="s">
        <v>65</v>
      </c>
      <c r="AB49" s="68" t="s">
        <v>185</v>
      </c>
      <c r="AC49" s="5"/>
      <c r="AD49" s="5"/>
      <c r="AE49" s="315">
        <f t="shared" si="1"/>
        <v>850000000</v>
      </c>
      <c r="AF49" s="5" t="s">
        <v>67</v>
      </c>
      <c r="AG49" s="68" t="s">
        <v>98</v>
      </c>
      <c r="AH49" s="5" t="s">
        <v>186</v>
      </c>
    </row>
    <row r="50" spans="1:34" s="47" customFormat="1" ht="60" customHeight="1">
      <c r="A50" s="78" t="s">
        <v>49</v>
      </c>
      <c r="B50" s="29" t="s">
        <v>173</v>
      </c>
      <c r="C50" s="64" t="s">
        <v>174</v>
      </c>
      <c r="D50" s="75" t="s">
        <v>175</v>
      </c>
      <c r="E50" s="75" t="s">
        <v>176</v>
      </c>
      <c r="F50" s="74" t="s">
        <v>177</v>
      </c>
      <c r="G50" s="75" t="s">
        <v>178</v>
      </c>
      <c r="H50" s="74" t="s">
        <v>179</v>
      </c>
      <c r="I50" s="75" t="s">
        <v>199</v>
      </c>
      <c r="J50" s="96" t="s">
        <v>200</v>
      </c>
      <c r="K50" s="374">
        <v>100000000</v>
      </c>
      <c r="L50" s="373" t="s">
        <v>201</v>
      </c>
      <c r="M50" s="314" t="s">
        <v>78</v>
      </c>
      <c r="N50" s="314" t="s">
        <v>152</v>
      </c>
      <c r="O50" s="314" t="s">
        <v>83</v>
      </c>
      <c r="P50" s="314" t="s">
        <v>202</v>
      </c>
      <c r="Q50" s="314" t="s">
        <v>203</v>
      </c>
      <c r="R50" s="314" t="s">
        <v>83</v>
      </c>
      <c r="S50" s="64" t="s">
        <v>62</v>
      </c>
      <c r="T50" s="80">
        <f t="shared" si="0"/>
        <v>1</v>
      </c>
      <c r="U50" s="80">
        <v>0</v>
      </c>
      <c r="V50" s="80">
        <v>0</v>
      </c>
      <c r="W50" s="80">
        <v>0</v>
      </c>
      <c r="X50" s="80">
        <v>1</v>
      </c>
      <c r="Y50" s="80" t="s">
        <v>204</v>
      </c>
      <c r="Z50" s="5" t="s">
        <v>64</v>
      </c>
      <c r="AA50" s="68" t="s">
        <v>65</v>
      </c>
      <c r="AB50" s="4" t="s">
        <v>185</v>
      </c>
      <c r="AC50" s="5"/>
      <c r="AD50" s="5"/>
      <c r="AE50" s="315">
        <f t="shared" si="1"/>
        <v>100000000</v>
      </c>
      <c r="AF50" s="5" t="s">
        <v>67</v>
      </c>
      <c r="AG50" s="5" t="s">
        <v>98</v>
      </c>
      <c r="AH50" s="5" t="s">
        <v>186</v>
      </c>
    </row>
    <row r="51" spans="1:34" s="47" customFormat="1" ht="60" customHeight="1">
      <c r="A51" s="78" t="s">
        <v>49</v>
      </c>
      <c r="B51" s="29" t="s">
        <v>173</v>
      </c>
      <c r="C51" s="64" t="s">
        <v>174</v>
      </c>
      <c r="D51" s="75" t="s">
        <v>175</v>
      </c>
      <c r="E51" s="75" t="s">
        <v>176</v>
      </c>
      <c r="F51" s="74" t="s">
        <v>177</v>
      </c>
      <c r="G51" s="75" t="s">
        <v>178</v>
      </c>
      <c r="H51" s="74" t="s">
        <v>179</v>
      </c>
      <c r="I51" s="75" t="s">
        <v>187</v>
      </c>
      <c r="J51" s="96" t="s">
        <v>188</v>
      </c>
      <c r="K51" s="374">
        <v>322015000</v>
      </c>
      <c r="L51" s="373" t="s">
        <v>170</v>
      </c>
      <c r="M51" s="314" t="s">
        <v>60</v>
      </c>
      <c r="N51" s="314" t="s">
        <v>142</v>
      </c>
      <c r="O51" s="314"/>
      <c r="P51" s="314"/>
      <c r="Q51" s="314"/>
      <c r="R51" s="314"/>
      <c r="S51" s="64" t="s">
        <v>62</v>
      </c>
      <c r="T51" s="80">
        <f t="shared" si="0"/>
        <v>4</v>
      </c>
      <c r="U51" s="80">
        <v>1</v>
      </c>
      <c r="V51" s="80">
        <v>1</v>
      </c>
      <c r="W51" s="80">
        <v>1</v>
      </c>
      <c r="X51" s="80">
        <v>1</v>
      </c>
      <c r="Y51" s="80" t="s">
        <v>205</v>
      </c>
      <c r="Z51" s="5" t="s">
        <v>64</v>
      </c>
      <c r="AA51" s="68" t="s">
        <v>65</v>
      </c>
      <c r="AB51" s="4" t="s">
        <v>185</v>
      </c>
      <c r="AC51" s="5"/>
      <c r="AD51" s="5"/>
      <c r="AE51" s="315">
        <f t="shared" si="1"/>
        <v>322015000</v>
      </c>
      <c r="AF51" s="5" t="s">
        <v>67</v>
      </c>
      <c r="AG51" s="5" t="s">
        <v>98</v>
      </c>
      <c r="AH51" s="5" t="s">
        <v>186</v>
      </c>
    </row>
    <row r="52" spans="1:34" s="47" customFormat="1" ht="60" customHeight="1">
      <c r="A52" s="78" t="s">
        <v>49</v>
      </c>
      <c r="B52" s="29" t="s">
        <v>173</v>
      </c>
      <c r="C52" s="64" t="s">
        <v>174</v>
      </c>
      <c r="D52" s="75" t="s">
        <v>175</v>
      </c>
      <c r="E52" s="75" t="s">
        <v>176</v>
      </c>
      <c r="F52" s="74" t="s">
        <v>177</v>
      </c>
      <c r="G52" s="75" t="s">
        <v>178</v>
      </c>
      <c r="H52" s="74" t="s">
        <v>179</v>
      </c>
      <c r="I52" s="75" t="s">
        <v>187</v>
      </c>
      <c r="J52" s="96" t="s">
        <v>188</v>
      </c>
      <c r="K52" s="374">
        <v>137933000</v>
      </c>
      <c r="L52" s="375" t="s">
        <v>110</v>
      </c>
      <c r="M52" s="314" t="s">
        <v>60</v>
      </c>
      <c r="N52" s="314" t="s">
        <v>190</v>
      </c>
      <c r="O52" s="314"/>
      <c r="P52" s="314"/>
      <c r="Q52" s="314"/>
      <c r="R52" s="314"/>
      <c r="S52" s="64" t="s">
        <v>62</v>
      </c>
      <c r="T52" s="80">
        <f t="shared" si="0"/>
        <v>4</v>
      </c>
      <c r="U52" s="80">
        <v>1</v>
      </c>
      <c r="V52" s="80">
        <v>1</v>
      </c>
      <c r="W52" s="80">
        <v>1</v>
      </c>
      <c r="X52" s="80">
        <v>1</v>
      </c>
      <c r="Y52" s="80" t="s">
        <v>206</v>
      </c>
      <c r="Z52" s="5" t="s">
        <v>64</v>
      </c>
      <c r="AA52" s="68" t="s">
        <v>65</v>
      </c>
      <c r="AB52" s="4" t="s">
        <v>185</v>
      </c>
      <c r="AC52" s="5"/>
      <c r="AD52" s="5"/>
      <c r="AE52" s="315">
        <f t="shared" si="1"/>
        <v>137933000</v>
      </c>
      <c r="AF52" s="5" t="s">
        <v>67</v>
      </c>
      <c r="AG52" s="5" t="s">
        <v>98</v>
      </c>
      <c r="AH52" s="5" t="s">
        <v>186</v>
      </c>
    </row>
    <row r="53" spans="1:34" s="47" customFormat="1" ht="60" customHeight="1">
      <c r="A53" s="78" t="s">
        <v>49</v>
      </c>
      <c r="B53" s="29" t="s">
        <v>173</v>
      </c>
      <c r="C53" s="64" t="s">
        <v>174</v>
      </c>
      <c r="D53" s="75" t="s">
        <v>175</v>
      </c>
      <c r="E53" s="75" t="s">
        <v>176</v>
      </c>
      <c r="F53" s="74" t="s">
        <v>177</v>
      </c>
      <c r="G53" s="75" t="s">
        <v>178</v>
      </c>
      <c r="H53" s="74" t="s">
        <v>179</v>
      </c>
      <c r="I53" s="75" t="s">
        <v>187</v>
      </c>
      <c r="J53" s="96" t="s">
        <v>188</v>
      </c>
      <c r="K53" s="357">
        <v>200000000</v>
      </c>
      <c r="L53" s="375" t="s">
        <v>207</v>
      </c>
      <c r="M53" s="314" t="s">
        <v>60</v>
      </c>
      <c r="N53" s="314" t="s">
        <v>190</v>
      </c>
      <c r="O53" s="314"/>
      <c r="P53" s="314"/>
      <c r="Q53" s="314"/>
      <c r="R53" s="314"/>
      <c r="S53" s="64" t="s">
        <v>62</v>
      </c>
      <c r="T53" s="80">
        <f t="shared" si="0"/>
        <v>3</v>
      </c>
      <c r="U53" s="195">
        <v>0</v>
      </c>
      <c r="V53" s="195">
        <v>0</v>
      </c>
      <c r="W53" s="195">
        <v>2</v>
      </c>
      <c r="X53" s="195">
        <v>1</v>
      </c>
      <c r="Y53" s="80" t="s">
        <v>208</v>
      </c>
      <c r="Z53" s="5" t="s">
        <v>64</v>
      </c>
      <c r="AA53" s="68" t="s">
        <v>65</v>
      </c>
      <c r="AB53" s="4" t="s">
        <v>185</v>
      </c>
      <c r="AC53" s="5"/>
      <c r="AD53" s="5"/>
      <c r="AE53" s="315">
        <f t="shared" si="1"/>
        <v>200000000</v>
      </c>
      <c r="AF53" s="5" t="s">
        <v>67</v>
      </c>
      <c r="AG53" s="5" t="s">
        <v>209</v>
      </c>
      <c r="AH53" s="5" t="s">
        <v>186</v>
      </c>
    </row>
    <row r="54" spans="1:34" s="47" customFormat="1" ht="60" customHeight="1">
      <c r="A54" s="78" t="s">
        <v>49</v>
      </c>
      <c r="B54" s="29" t="s">
        <v>173</v>
      </c>
      <c r="C54" s="64" t="s">
        <v>174</v>
      </c>
      <c r="D54" s="75" t="s">
        <v>175</v>
      </c>
      <c r="E54" s="75" t="s">
        <v>176</v>
      </c>
      <c r="F54" s="74" t="s">
        <v>177</v>
      </c>
      <c r="G54" s="75" t="s">
        <v>178</v>
      </c>
      <c r="H54" s="74" t="s">
        <v>179</v>
      </c>
      <c r="I54" s="75" t="s">
        <v>187</v>
      </c>
      <c r="J54" s="96" t="s">
        <v>188</v>
      </c>
      <c r="K54" s="357">
        <v>285000000</v>
      </c>
      <c r="L54" s="375" t="s">
        <v>207</v>
      </c>
      <c r="M54" s="314" t="s">
        <v>60</v>
      </c>
      <c r="N54" s="314" t="s">
        <v>130</v>
      </c>
      <c r="O54" s="314"/>
      <c r="P54" s="314"/>
      <c r="Q54" s="314"/>
      <c r="R54" s="314"/>
      <c r="S54" s="64" t="s">
        <v>62</v>
      </c>
      <c r="T54" s="80">
        <f t="shared" si="0"/>
        <v>3</v>
      </c>
      <c r="U54" s="195">
        <v>0</v>
      </c>
      <c r="V54" s="195">
        <v>0</v>
      </c>
      <c r="W54" s="195">
        <v>2</v>
      </c>
      <c r="X54" s="195">
        <v>1</v>
      </c>
      <c r="Y54" s="80" t="s">
        <v>210</v>
      </c>
      <c r="Z54" s="5" t="s">
        <v>96</v>
      </c>
      <c r="AA54" s="68" t="s">
        <v>132</v>
      </c>
      <c r="AB54" s="4" t="s">
        <v>185</v>
      </c>
      <c r="AC54" s="5"/>
      <c r="AD54" s="5"/>
      <c r="AE54" s="315">
        <f t="shared" si="1"/>
        <v>285000000</v>
      </c>
      <c r="AF54" s="5" t="s">
        <v>67</v>
      </c>
      <c r="AG54" s="5" t="s">
        <v>209</v>
      </c>
      <c r="AH54" s="5" t="s">
        <v>186</v>
      </c>
    </row>
    <row r="55" spans="1:34" s="47" customFormat="1" ht="60" customHeight="1">
      <c r="A55" s="78" t="s">
        <v>49</v>
      </c>
      <c r="B55" s="64" t="s">
        <v>50</v>
      </c>
      <c r="C55" s="64" t="s">
        <v>51</v>
      </c>
      <c r="D55" s="74" t="s">
        <v>211</v>
      </c>
      <c r="E55" s="251" t="s">
        <v>212</v>
      </c>
      <c r="F55" s="64" t="s">
        <v>147</v>
      </c>
      <c r="G55" s="34" t="s">
        <v>55</v>
      </c>
      <c r="H55" s="65" t="s">
        <v>56</v>
      </c>
      <c r="I55" s="74" t="s">
        <v>213</v>
      </c>
      <c r="J55" s="369" t="s">
        <v>214</v>
      </c>
      <c r="K55" s="376">
        <v>10389711000</v>
      </c>
      <c r="L55" s="360" t="s">
        <v>215</v>
      </c>
      <c r="M55" s="314" t="s">
        <v>60</v>
      </c>
      <c r="N55" s="314" t="s">
        <v>61</v>
      </c>
      <c r="O55" s="80"/>
      <c r="P55" s="80"/>
      <c r="Q55" s="80"/>
      <c r="R55" s="80"/>
      <c r="S55" s="64" t="s">
        <v>62</v>
      </c>
      <c r="T55" s="80">
        <f t="shared" si="0"/>
        <v>4</v>
      </c>
      <c r="U55" s="80">
        <v>1</v>
      </c>
      <c r="V55" s="80">
        <v>1</v>
      </c>
      <c r="W55" s="80">
        <v>1</v>
      </c>
      <c r="X55" s="80">
        <v>1</v>
      </c>
      <c r="Y55" s="81" t="s">
        <v>216</v>
      </c>
      <c r="Z55" s="64" t="s">
        <v>64</v>
      </c>
      <c r="AA55" s="68" t="s">
        <v>65</v>
      </c>
      <c r="AB55" s="5" t="s">
        <v>217</v>
      </c>
      <c r="AC55" s="5"/>
      <c r="AD55" s="5"/>
      <c r="AE55" s="315">
        <f t="shared" si="1"/>
        <v>10389711000</v>
      </c>
      <c r="AF55" s="5" t="s">
        <v>67</v>
      </c>
      <c r="AG55" s="5" t="s">
        <v>209</v>
      </c>
      <c r="AH55" s="5" t="s">
        <v>218</v>
      </c>
    </row>
    <row r="56" spans="1:34" s="47" customFormat="1" ht="60" customHeight="1">
      <c r="A56" s="78" t="s">
        <v>49</v>
      </c>
      <c r="B56" s="78" t="s">
        <v>50</v>
      </c>
      <c r="C56" s="78" t="s">
        <v>51</v>
      </c>
      <c r="D56" s="74" t="s">
        <v>211</v>
      </c>
      <c r="E56" s="251" t="s">
        <v>212</v>
      </c>
      <c r="F56" s="64" t="s">
        <v>147</v>
      </c>
      <c r="G56" s="34" t="s">
        <v>55</v>
      </c>
      <c r="H56" s="65" t="s">
        <v>56</v>
      </c>
      <c r="I56" s="75" t="s">
        <v>213</v>
      </c>
      <c r="J56" s="369" t="s">
        <v>214</v>
      </c>
      <c r="K56" s="376">
        <v>300000000</v>
      </c>
      <c r="L56" s="360" t="s">
        <v>215</v>
      </c>
      <c r="M56" s="314" t="s">
        <v>60</v>
      </c>
      <c r="N56" s="314" t="s">
        <v>61</v>
      </c>
      <c r="O56" s="80"/>
      <c r="P56" s="80"/>
      <c r="Q56" s="80"/>
      <c r="R56" s="80"/>
      <c r="S56" s="64" t="s">
        <v>62</v>
      </c>
      <c r="T56" s="80">
        <f t="shared" si="0"/>
        <v>4</v>
      </c>
      <c r="U56" s="80">
        <v>1</v>
      </c>
      <c r="V56" s="80">
        <v>1</v>
      </c>
      <c r="W56" s="80">
        <v>1</v>
      </c>
      <c r="X56" s="80">
        <v>1</v>
      </c>
      <c r="Y56" s="81" t="s">
        <v>219</v>
      </c>
      <c r="Z56" s="64" t="s">
        <v>96</v>
      </c>
      <c r="AA56" s="5" t="s">
        <v>132</v>
      </c>
      <c r="AB56" s="5" t="s">
        <v>217</v>
      </c>
      <c r="AC56" s="5"/>
      <c r="AD56" s="5"/>
      <c r="AE56" s="315">
        <f t="shared" si="1"/>
        <v>300000000</v>
      </c>
      <c r="AF56" s="5" t="s">
        <v>67</v>
      </c>
      <c r="AG56" s="5" t="s">
        <v>209</v>
      </c>
      <c r="AH56" s="5" t="s">
        <v>218</v>
      </c>
    </row>
    <row r="57" spans="1:34" s="47" customFormat="1" ht="60" customHeight="1">
      <c r="A57" s="78" t="s">
        <v>49</v>
      </c>
      <c r="B57" s="78" t="s">
        <v>50</v>
      </c>
      <c r="C57" s="78" t="s">
        <v>51</v>
      </c>
      <c r="D57" s="74" t="s">
        <v>211</v>
      </c>
      <c r="E57" s="251" t="s">
        <v>212</v>
      </c>
      <c r="F57" s="64" t="s">
        <v>147</v>
      </c>
      <c r="G57" s="34" t="s">
        <v>55</v>
      </c>
      <c r="H57" s="65" t="s">
        <v>56</v>
      </c>
      <c r="I57" s="75" t="s">
        <v>213</v>
      </c>
      <c r="J57" s="369" t="s">
        <v>214</v>
      </c>
      <c r="K57" s="357">
        <v>132000000</v>
      </c>
      <c r="L57" s="360" t="s">
        <v>220</v>
      </c>
      <c r="M57" s="324" t="s">
        <v>60</v>
      </c>
      <c r="N57" s="79" t="s">
        <v>190</v>
      </c>
      <c r="O57" s="79"/>
      <c r="P57" s="79"/>
      <c r="Q57" s="79"/>
      <c r="R57" s="79"/>
      <c r="S57" s="64" t="s">
        <v>62</v>
      </c>
      <c r="T57" s="80">
        <f t="shared" si="0"/>
        <v>4</v>
      </c>
      <c r="U57" s="80">
        <v>2</v>
      </c>
      <c r="V57" s="80">
        <v>2</v>
      </c>
      <c r="W57" s="80">
        <v>0</v>
      </c>
      <c r="X57" s="80">
        <v>0</v>
      </c>
      <c r="Y57" s="81" t="s">
        <v>221</v>
      </c>
      <c r="Z57" s="64" t="s">
        <v>64</v>
      </c>
      <c r="AA57" s="68" t="s">
        <v>65</v>
      </c>
      <c r="AB57" s="5" t="s">
        <v>217</v>
      </c>
      <c r="AC57" s="5"/>
      <c r="AE57" s="315">
        <f t="shared" si="1"/>
        <v>132000000</v>
      </c>
      <c r="AF57" s="5" t="s">
        <v>67</v>
      </c>
      <c r="AG57" s="5" t="s">
        <v>209</v>
      </c>
      <c r="AH57" s="5" t="s">
        <v>218</v>
      </c>
    </row>
    <row r="58" spans="1:34" s="47" customFormat="1" ht="60" customHeight="1">
      <c r="A58" s="78" t="s">
        <v>49</v>
      </c>
      <c r="B58" s="78" t="s">
        <v>50</v>
      </c>
      <c r="C58" s="78" t="s">
        <v>51</v>
      </c>
      <c r="D58" s="74" t="s">
        <v>211</v>
      </c>
      <c r="E58" s="251" t="s">
        <v>212</v>
      </c>
      <c r="F58" s="64" t="s">
        <v>147</v>
      </c>
      <c r="G58" s="34" t="s">
        <v>55</v>
      </c>
      <c r="H58" s="65" t="s">
        <v>56</v>
      </c>
      <c r="I58" s="75" t="s">
        <v>213</v>
      </c>
      <c r="J58" s="369" t="s">
        <v>214</v>
      </c>
      <c r="K58" s="357">
        <v>353973593</v>
      </c>
      <c r="L58" s="360" t="s">
        <v>220</v>
      </c>
      <c r="M58" s="324" t="s">
        <v>60</v>
      </c>
      <c r="N58" s="79" t="s">
        <v>183</v>
      </c>
      <c r="O58" s="79"/>
      <c r="P58" s="79"/>
      <c r="Q58" s="79"/>
      <c r="R58" s="79"/>
      <c r="S58" s="64" t="s">
        <v>62</v>
      </c>
      <c r="T58" s="80">
        <f t="shared" si="0"/>
        <v>4</v>
      </c>
      <c r="U58" s="80">
        <v>2</v>
      </c>
      <c r="V58" s="80">
        <v>2</v>
      </c>
      <c r="W58" s="80">
        <v>0</v>
      </c>
      <c r="X58" s="80">
        <v>0</v>
      </c>
      <c r="Y58" s="81" t="s">
        <v>222</v>
      </c>
      <c r="Z58" s="64" t="s">
        <v>96</v>
      </c>
      <c r="AA58" s="5" t="s">
        <v>132</v>
      </c>
      <c r="AB58" s="5" t="s">
        <v>217</v>
      </c>
      <c r="AC58" s="5"/>
      <c r="AE58" s="315">
        <f t="shared" si="1"/>
        <v>353973593</v>
      </c>
      <c r="AF58" s="5" t="s">
        <v>67</v>
      </c>
      <c r="AG58" s="5" t="s">
        <v>209</v>
      </c>
      <c r="AH58" s="5" t="s">
        <v>218</v>
      </c>
    </row>
    <row r="59" spans="1:34" s="47" customFormat="1" ht="60" customHeight="1">
      <c r="A59" s="78" t="s">
        <v>49</v>
      </c>
      <c r="B59" s="78" t="s">
        <v>50</v>
      </c>
      <c r="C59" s="78" t="s">
        <v>51</v>
      </c>
      <c r="D59" s="74" t="s">
        <v>211</v>
      </c>
      <c r="E59" s="251" t="s">
        <v>212</v>
      </c>
      <c r="F59" s="64" t="s">
        <v>147</v>
      </c>
      <c r="G59" s="34" t="s">
        <v>55</v>
      </c>
      <c r="H59" s="65" t="s">
        <v>56</v>
      </c>
      <c r="I59" s="75" t="s">
        <v>213</v>
      </c>
      <c r="J59" s="369" t="s">
        <v>214</v>
      </c>
      <c r="K59" s="357">
        <v>100679250</v>
      </c>
      <c r="L59" s="360" t="s">
        <v>223</v>
      </c>
      <c r="M59" s="324" t="s">
        <v>78</v>
      </c>
      <c r="N59" s="80" t="s">
        <v>79</v>
      </c>
      <c r="O59" s="80" t="s">
        <v>83</v>
      </c>
      <c r="P59" s="80" t="s">
        <v>83</v>
      </c>
      <c r="Q59" s="80" t="s">
        <v>83</v>
      </c>
      <c r="R59" s="80" t="s">
        <v>83</v>
      </c>
      <c r="S59" s="64" t="s">
        <v>62</v>
      </c>
      <c r="T59" s="80">
        <f t="shared" si="0"/>
        <v>1</v>
      </c>
      <c r="U59" s="82">
        <v>0</v>
      </c>
      <c r="V59" s="82">
        <v>0</v>
      </c>
      <c r="W59" s="82">
        <v>1</v>
      </c>
      <c r="X59" s="82">
        <v>0</v>
      </c>
      <c r="Y59" s="81" t="s">
        <v>224</v>
      </c>
      <c r="Z59" s="64" t="s">
        <v>64</v>
      </c>
      <c r="AA59" s="68" t="s">
        <v>65</v>
      </c>
      <c r="AB59" s="5" t="s">
        <v>217</v>
      </c>
      <c r="AC59" s="5"/>
      <c r="AE59" s="315">
        <f t="shared" si="1"/>
        <v>100679250</v>
      </c>
      <c r="AF59" s="5" t="s">
        <v>67</v>
      </c>
      <c r="AG59" s="5" t="s">
        <v>209</v>
      </c>
      <c r="AH59" s="5" t="s">
        <v>218</v>
      </c>
    </row>
    <row r="60" spans="1:34" s="47" customFormat="1" ht="60" customHeight="1">
      <c r="A60" s="78" t="s">
        <v>49</v>
      </c>
      <c r="B60" s="78" t="s">
        <v>50</v>
      </c>
      <c r="C60" s="78" t="s">
        <v>51</v>
      </c>
      <c r="D60" s="74" t="s">
        <v>211</v>
      </c>
      <c r="E60" s="251" t="s">
        <v>212</v>
      </c>
      <c r="F60" s="64" t="s">
        <v>147</v>
      </c>
      <c r="G60" s="34" t="s">
        <v>55</v>
      </c>
      <c r="H60" s="65" t="s">
        <v>56</v>
      </c>
      <c r="I60" s="75" t="s">
        <v>213</v>
      </c>
      <c r="J60" s="369" t="s">
        <v>214</v>
      </c>
      <c r="K60" s="367">
        <v>7000407</v>
      </c>
      <c r="L60" s="360" t="s">
        <v>223</v>
      </c>
      <c r="M60" s="324" t="s">
        <v>78</v>
      </c>
      <c r="N60" s="80" t="s">
        <v>79</v>
      </c>
      <c r="O60" s="80" t="s">
        <v>83</v>
      </c>
      <c r="P60" s="80" t="s">
        <v>83</v>
      </c>
      <c r="Q60" s="80" t="s">
        <v>83</v>
      </c>
      <c r="R60" s="80" t="s">
        <v>83</v>
      </c>
      <c r="S60" s="64" t="s">
        <v>62</v>
      </c>
      <c r="T60" s="80">
        <f t="shared" si="0"/>
        <v>1</v>
      </c>
      <c r="U60" s="82">
        <v>0</v>
      </c>
      <c r="V60" s="82">
        <v>0</v>
      </c>
      <c r="W60" s="82">
        <v>1</v>
      </c>
      <c r="X60" s="82">
        <v>0</v>
      </c>
      <c r="Y60" s="81" t="s">
        <v>225</v>
      </c>
      <c r="Z60" s="64" t="s">
        <v>96</v>
      </c>
      <c r="AA60" s="5" t="s">
        <v>132</v>
      </c>
      <c r="AB60" s="5" t="s">
        <v>217</v>
      </c>
      <c r="AC60" s="5"/>
      <c r="AE60" s="315">
        <f t="shared" si="1"/>
        <v>7000407</v>
      </c>
      <c r="AF60" s="5" t="s">
        <v>67</v>
      </c>
      <c r="AG60" s="5" t="s">
        <v>209</v>
      </c>
      <c r="AH60" s="5" t="s">
        <v>218</v>
      </c>
    </row>
    <row r="61" spans="1:34" s="47" customFormat="1" ht="60" customHeight="1">
      <c r="A61" s="78" t="s">
        <v>49</v>
      </c>
      <c r="B61" s="78" t="s">
        <v>50</v>
      </c>
      <c r="C61" s="78" t="s">
        <v>51</v>
      </c>
      <c r="D61" s="74" t="s">
        <v>211</v>
      </c>
      <c r="E61" s="251" t="s">
        <v>212</v>
      </c>
      <c r="F61" s="64" t="s">
        <v>147</v>
      </c>
      <c r="G61" s="34" t="s">
        <v>55</v>
      </c>
      <c r="H61" s="65" t="s">
        <v>56</v>
      </c>
      <c r="I61" s="75" t="s">
        <v>213</v>
      </c>
      <c r="J61" s="369" t="s">
        <v>214</v>
      </c>
      <c r="K61" s="367">
        <v>700000000</v>
      </c>
      <c r="L61" s="360" t="s">
        <v>226</v>
      </c>
      <c r="M61" s="324" t="s">
        <v>60</v>
      </c>
      <c r="N61" s="79" t="s">
        <v>130</v>
      </c>
      <c r="O61" s="79"/>
      <c r="P61" s="79"/>
      <c r="Q61" s="79"/>
      <c r="R61" s="79"/>
      <c r="S61" s="64" t="s">
        <v>62</v>
      </c>
      <c r="T61" s="80">
        <f t="shared" si="0"/>
        <v>5</v>
      </c>
      <c r="U61" s="80">
        <v>0</v>
      </c>
      <c r="V61" s="80">
        <v>0</v>
      </c>
      <c r="W61" s="80">
        <v>2</v>
      </c>
      <c r="X61" s="80">
        <v>3</v>
      </c>
      <c r="Y61" s="81" t="s">
        <v>227</v>
      </c>
      <c r="Z61" s="64" t="s">
        <v>96</v>
      </c>
      <c r="AA61" s="68" t="s">
        <v>132</v>
      </c>
      <c r="AB61" s="5" t="s">
        <v>217</v>
      </c>
      <c r="AC61" s="5"/>
      <c r="AE61" s="315">
        <f t="shared" si="1"/>
        <v>700000000</v>
      </c>
      <c r="AF61" s="5" t="s">
        <v>67</v>
      </c>
      <c r="AG61" s="5" t="s">
        <v>209</v>
      </c>
      <c r="AH61" s="5" t="s">
        <v>218</v>
      </c>
    </row>
    <row r="62" spans="1:34" s="47" customFormat="1" ht="60" customHeight="1">
      <c r="A62" s="78" t="s">
        <v>49</v>
      </c>
      <c r="B62" s="64" t="s">
        <v>50</v>
      </c>
      <c r="C62" s="64" t="s">
        <v>51</v>
      </c>
      <c r="D62" s="74" t="s">
        <v>211</v>
      </c>
      <c r="E62" s="251" t="s">
        <v>212</v>
      </c>
      <c r="F62" s="64" t="s">
        <v>147</v>
      </c>
      <c r="G62" s="34" t="s">
        <v>55</v>
      </c>
      <c r="H62" s="65" t="s">
        <v>56</v>
      </c>
      <c r="I62" s="74" t="s">
        <v>213</v>
      </c>
      <c r="J62" s="377" t="s">
        <v>214</v>
      </c>
      <c r="K62" s="361">
        <v>547320750</v>
      </c>
      <c r="L62" s="360" t="s">
        <v>170</v>
      </c>
      <c r="M62" s="324" t="s">
        <v>60</v>
      </c>
      <c r="N62" s="79" t="s">
        <v>142</v>
      </c>
      <c r="O62" s="80"/>
      <c r="P62" s="80"/>
      <c r="Q62" s="80"/>
      <c r="R62" s="80"/>
      <c r="S62" s="64" t="s">
        <v>62</v>
      </c>
      <c r="T62" s="80">
        <f t="shared" si="0"/>
        <v>12</v>
      </c>
      <c r="U62" s="80">
        <v>3</v>
      </c>
      <c r="V62" s="80">
        <v>3</v>
      </c>
      <c r="W62" s="80">
        <v>3</v>
      </c>
      <c r="X62" s="80">
        <v>3</v>
      </c>
      <c r="Y62" s="81" t="s">
        <v>228</v>
      </c>
      <c r="Z62" s="64" t="s">
        <v>64</v>
      </c>
      <c r="AA62" s="68" t="s">
        <v>65</v>
      </c>
      <c r="AB62" s="5" t="s">
        <v>217</v>
      </c>
      <c r="AC62" s="5"/>
      <c r="AD62" s="15"/>
      <c r="AE62" s="315">
        <f t="shared" si="1"/>
        <v>547320750</v>
      </c>
      <c r="AF62" s="5" t="s">
        <v>67</v>
      </c>
      <c r="AG62" s="5" t="s">
        <v>209</v>
      </c>
      <c r="AH62" s="5" t="s">
        <v>218</v>
      </c>
    </row>
    <row r="63" spans="1:34" s="47" customFormat="1" ht="60" customHeight="1">
      <c r="A63" s="159" t="s">
        <v>49</v>
      </c>
      <c r="B63" s="160" t="s">
        <v>173</v>
      </c>
      <c r="C63" s="160" t="s">
        <v>174</v>
      </c>
      <c r="D63" s="75" t="s">
        <v>229</v>
      </c>
      <c r="E63" s="325" t="s">
        <v>230</v>
      </c>
      <c r="F63" s="65" t="s">
        <v>231</v>
      </c>
      <c r="G63" s="75" t="s">
        <v>232</v>
      </c>
      <c r="H63" s="65" t="s">
        <v>56</v>
      </c>
      <c r="I63" s="75" t="s">
        <v>233</v>
      </c>
      <c r="J63" s="368" t="s">
        <v>234</v>
      </c>
      <c r="K63" s="361">
        <v>182234000</v>
      </c>
      <c r="L63" s="371" t="s">
        <v>235</v>
      </c>
      <c r="M63" s="324" t="s">
        <v>195</v>
      </c>
      <c r="N63" s="79" t="s">
        <v>236</v>
      </c>
      <c r="O63" s="80" t="s">
        <v>83</v>
      </c>
      <c r="P63" s="80" t="s">
        <v>83</v>
      </c>
      <c r="Q63" s="80" t="s">
        <v>83</v>
      </c>
      <c r="R63" s="80" t="s">
        <v>83</v>
      </c>
      <c r="S63" s="64" t="s">
        <v>62</v>
      </c>
      <c r="T63" s="80">
        <f t="shared" si="0"/>
        <v>4</v>
      </c>
      <c r="U63" s="80">
        <v>1</v>
      </c>
      <c r="V63" s="80">
        <v>1</v>
      </c>
      <c r="W63" s="80">
        <v>1</v>
      </c>
      <c r="X63" s="80">
        <v>1</v>
      </c>
      <c r="Y63" s="64" t="s">
        <v>237</v>
      </c>
      <c r="Z63" s="64" t="s">
        <v>64</v>
      </c>
      <c r="AA63" s="5" t="s">
        <v>65</v>
      </c>
      <c r="AB63" s="5" t="s">
        <v>185</v>
      </c>
      <c r="AC63" s="5"/>
      <c r="AD63" s="5"/>
      <c r="AE63" s="315">
        <f t="shared" si="1"/>
        <v>182234000</v>
      </c>
      <c r="AF63" s="5" t="s">
        <v>67</v>
      </c>
      <c r="AG63" s="68" t="s">
        <v>238</v>
      </c>
      <c r="AH63" s="5" t="s">
        <v>239</v>
      </c>
    </row>
    <row r="64" spans="1:34" s="47" customFormat="1" ht="60" customHeight="1">
      <c r="A64" s="159" t="s">
        <v>49</v>
      </c>
      <c r="B64" s="160" t="s">
        <v>173</v>
      </c>
      <c r="C64" s="160" t="s">
        <v>174</v>
      </c>
      <c r="D64" s="75" t="s">
        <v>229</v>
      </c>
      <c r="E64" s="325" t="s">
        <v>230</v>
      </c>
      <c r="F64" s="65" t="s">
        <v>231</v>
      </c>
      <c r="G64" s="75" t="s">
        <v>232</v>
      </c>
      <c r="H64" s="65" t="s">
        <v>56</v>
      </c>
      <c r="I64" s="75" t="s">
        <v>233</v>
      </c>
      <c r="J64" s="368" t="s">
        <v>234</v>
      </c>
      <c r="K64" s="361">
        <v>2075050000</v>
      </c>
      <c r="L64" s="369" t="s">
        <v>240</v>
      </c>
      <c r="M64" s="324" t="s">
        <v>195</v>
      </c>
      <c r="N64" s="79" t="s">
        <v>236</v>
      </c>
      <c r="O64" s="80" t="s">
        <v>83</v>
      </c>
      <c r="P64" s="80" t="s">
        <v>83</v>
      </c>
      <c r="Q64" s="80" t="s">
        <v>83</v>
      </c>
      <c r="R64" s="80" t="s">
        <v>83</v>
      </c>
      <c r="S64" s="64" t="s">
        <v>62</v>
      </c>
      <c r="T64" s="80">
        <f t="shared" si="0"/>
        <v>4</v>
      </c>
      <c r="U64" s="80">
        <v>1</v>
      </c>
      <c r="V64" s="80">
        <v>1</v>
      </c>
      <c r="W64" s="80">
        <v>1</v>
      </c>
      <c r="X64" s="80">
        <v>1</v>
      </c>
      <c r="Y64" s="80" t="s">
        <v>241</v>
      </c>
      <c r="Z64" s="64" t="s">
        <v>64</v>
      </c>
      <c r="AA64" s="5" t="s">
        <v>65</v>
      </c>
      <c r="AB64" s="5" t="s">
        <v>185</v>
      </c>
      <c r="AC64" s="5"/>
      <c r="AD64" s="5"/>
      <c r="AE64" s="315">
        <f t="shared" si="1"/>
        <v>2075050000</v>
      </c>
      <c r="AF64" s="5" t="s">
        <v>67</v>
      </c>
      <c r="AG64" s="68" t="s">
        <v>238</v>
      </c>
      <c r="AH64" s="5" t="s">
        <v>239</v>
      </c>
    </row>
    <row r="65" spans="1:34" s="47" customFormat="1" ht="60" customHeight="1">
      <c r="A65" s="159" t="s">
        <v>49</v>
      </c>
      <c r="B65" s="160" t="s">
        <v>173</v>
      </c>
      <c r="C65" s="160" t="s">
        <v>174</v>
      </c>
      <c r="D65" s="75" t="s">
        <v>229</v>
      </c>
      <c r="E65" s="325" t="s">
        <v>230</v>
      </c>
      <c r="F65" s="65" t="s">
        <v>242</v>
      </c>
      <c r="G65" s="75" t="s">
        <v>243</v>
      </c>
      <c r="H65" s="65" t="s">
        <v>56</v>
      </c>
      <c r="I65" s="75" t="s">
        <v>233</v>
      </c>
      <c r="J65" s="368" t="s">
        <v>234</v>
      </c>
      <c r="K65" s="357">
        <v>702500000</v>
      </c>
      <c r="L65" s="369" t="s">
        <v>240</v>
      </c>
      <c r="M65" s="324" t="s">
        <v>195</v>
      </c>
      <c r="N65" s="79" t="s">
        <v>236</v>
      </c>
      <c r="O65" s="80" t="s">
        <v>83</v>
      </c>
      <c r="P65" s="80" t="s">
        <v>83</v>
      </c>
      <c r="Q65" s="80" t="s">
        <v>83</v>
      </c>
      <c r="R65" s="80" t="s">
        <v>83</v>
      </c>
      <c r="S65" s="64" t="s">
        <v>62</v>
      </c>
      <c r="T65" s="80">
        <f t="shared" si="0"/>
        <v>4</v>
      </c>
      <c r="U65" s="80">
        <v>1</v>
      </c>
      <c r="V65" s="80">
        <v>1</v>
      </c>
      <c r="W65" s="80">
        <v>1</v>
      </c>
      <c r="X65" s="80">
        <v>1</v>
      </c>
      <c r="Y65" s="64" t="s">
        <v>244</v>
      </c>
      <c r="Z65" s="64" t="s">
        <v>245</v>
      </c>
      <c r="AA65" s="5" t="s">
        <v>246</v>
      </c>
      <c r="AB65" s="5" t="s">
        <v>185</v>
      </c>
      <c r="AC65" s="5"/>
      <c r="AD65" s="5"/>
      <c r="AE65" s="315">
        <f t="shared" si="1"/>
        <v>702500000</v>
      </c>
      <c r="AF65" s="5" t="s">
        <v>67</v>
      </c>
      <c r="AG65" s="68" t="s">
        <v>238</v>
      </c>
      <c r="AH65" s="5" t="s">
        <v>239</v>
      </c>
    </row>
    <row r="66" spans="1:34" s="47" customFormat="1" ht="60" customHeight="1">
      <c r="A66" s="159" t="s">
        <v>49</v>
      </c>
      <c r="B66" s="160" t="s">
        <v>173</v>
      </c>
      <c r="C66" s="160" t="s">
        <v>174</v>
      </c>
      <c r="D66" s="75" t="s">
        <v>229</v>
      </c>
      <c r="E66" s="325" t="s">
        <v>230</v>
      </c>
      <c r="F66" s="65" t="s">
        <v>242</v>
      </c>
      <c r="G66" s="75" t="s">
        <v>243</v>
      </c>
      <c r="H66" s="65" t="s">
        <v>56</v>
      </c>
      <c r="I66" s="75" t="s">
        <v>233</v>
      </c>
      <c r="J66" s="368" t="s">
        <v>234</v>
      </c>
      <c r="K66" s="357">
        <v>2075050000</v>
      </c>
      <c r="L66" s="369" t="s">
        <v>247</v>
      </c>
      <c r="M66" s="324" t="s">
        <v>195</v>
      </c>
      <c r="N66" s="79" t="s">
        <v>236</v>
      </c>
      <c r="O66" s="80" t="s">
        <v>83</v>
      </c>
      <c r="P66" s="80" t="s">
        <v>83</v>
      </c>
      <c r="Q66" s="80" t="s">
        <v>83</v>
      </c>
      <c r="R66" s="80" t="s">
        <v>83</v>
      </c>
      <c r="S66" s="64" t="s">
        <v>62</v>
      </c>
      <c r="T66" s="80">
        <f t="shared" si="0"/>
        <v>124755</v>
      </c>
      <c r="U66" s="79">
        <v>31188</v>
      </c>
      <c r="V66" s="79">
        <v>31188</v>
      </c>
      <c r="W66" s="79">
        <v>31191</v>
      </c>
      <c r="X66" s="79">
        <v>31188</v>
      </c>
      <c r="Y66" s="80" t="s">
        <v>248</v>
      </c>
      <c r="Z66" s="64" t="s">
        <v>64</v>
      </c>
      <c r="AA66" s="68" t="s">
        <v>65</v>
      </c>
      <c r="AB66" s="5" t="s">
        <v>185</v>
      </c>
      <c r="AC66" s="5"/>
      <c r="AD66" s="5"/>
      <c r="AE66" s="315">
        <f t="shared" si="1"/>
        <v>2075050000</v>
      </c>
      <c r="AF66" s="5" t="s">
        <v>67</v>
      </c>
      <c r="AG66" s="68" t="s">
        <v>238</v>
      </c>
      <c r="AH66" s="5" t="s">
        <v>239</v>
      </c>
    </row>
    <row r="67" spans="1:34" s="47" customFormat="1" ht="60" customHeight="1">
      <c r="A67" s="159" t="s">
        <v>49</v>
      </c>
      <c r="B67" s="160" t="s">
        <v>173</v>
      </c>
      <c r="C67" s="78" t="s">
        <v>174</v>
      </c>
      <c r="D67" s="75" t="s">
        <v>229</v>
      </c>
      <c r="E67" s="325" t="s">
        <v>230</v>
      </c>
      <c r="F67" s="65" t="s">
        <v>249</v>
      </c>
      <c r="G67" s="75" t="s">
        <v>250</v>
      </c>
      <c r="H67" s="65" t="s">
        <v>56</v>
      </c>
      <c r="I67" s="75" t="s">
        <v>233</v>
      </c>
      <c r="J67" s="368" t="s">
        <v>234</v>
      </c>
      <c r="K67" s="361">
        <v>702500000</v>
      </c>
      <c r="L67" s="369" t="s">
        <v>247</v>
      </c>
      <c r="M67" s="324" t="s">
        <v>195</v>
      </c>
      <c r="N67" s="79" t="s">
        <v>236</v>
      </c>
      <c r="O67" s="80" t="s">
        <v>83</v>
      </c>
      <c r="P67" s="80" t="s">
        <v>83</v>
      </c>
      <c r="Q67" s="80" t="s">
        <v>83</v>
      </c>
      <c r="R67" s="80" t="s">
        <v>83</v>
      </c>
      <c r="S67" s="64" t="s">
        <v>62</v>
      </c>
      <c r="T67" s="80">
        <f t="shared" si="0"/>
        <v>124755</v>
      </c>
      <c r="U67" s="80">
        <v>31188</v>
      </c>
      <c r="V67" s="80">
        <v>31188</v>
      </c>
      <c r="W67" s="80">
        <v>31191</v>
      </c>
      <c r="X67" s="80">
        <v>31188</v>
      </c>
      <c r="Y67" s="64" t="s">
        <v>251</v>
      </c>
      <c r="Z67" s="64" t="s">
        <v>245</v>
      </c>
      <c r="AA67" s="68" t="s">
        <v>246</v>
      </c>
      <c r="AB67" s="5" t="s">
        <v>185</v>
      </c>
      <c r="AC67" s="5"/>
      <c r="AD67" s="5"/>
      <c r="AE67" s="315">
        <f t="shared" si="1"/>
        <v>702500000</v>
      </c>
      <c r="AF67" s="5" t="s">
        <v>67</v>
      </c>
      <c r="AG67" s="68" t="s">
        <v>238</v>
      </c>
      <c r="AH67" s="5" t="s">
        <v>239</v>
      </c>
    </row>
    <row r="68" spans="1:34" s="55" customFormat="1" ht="60" customHeight="1">
      <c r="A68" s="78" t="s">
        <v>252</v>
      </c>
      <c r="B68" s="161" t="s">
        <v>253</v>
      </c>
      <c r="C68" s="78" t="s">
        <v>254</v>
      </c>
      <c r="D68" s="74" t="s">
        <v>255</v>
      </c>
      <c r="E68" s="321" t="s">
        <v>256</v>
      </c>
      <c r="F68" s="64" t="s">
        <v>257</v>
      </c>
      <c r="G68" s="75" t="s">
        <v>258</v>
      </c>
      <c r="H68" s="65" t="s">
        <v>259</v>
      </c>
      <c r="I68" s="75" t="s">
        <v>260</v>
      </c>
      <c r="J68" s="378" t="s">
        <v>261</v>
      </c>
      <c r="K68" s="361">
        <v>1795494000</v>
      </c>
      <c r="L68" s="368" t="s">
        <v>262</v>
      </c>
      <c r="M68" s="196" t="s">
        <v>263</v>
      </c>
      <c r="N68" s="197" t="s">
        <v>264</v>
      </c>
      <c r="O68" s="79"/>
      <c r="P68" s="79"/>
      <c r="Q68" s="79"/>
      <c r="R68" s="79"/>
      <c r="S68" s="64" t="s">
        <v>62</v>
      </c>
      <c r="T68" s="80">
        <f t="shared" si="0"/>
        <v>9</v>
      </c>
      <c r="U68" s="85">
        <v>0</v>
      </c>
      <c r="V68" s="85">
        <v>2</v>
      </c>
      <c r="W68" s="85">
        <v>5</v>
      </c>
      <c r="X68" s="85">
        <v>2</v>
      </c>
      <c r="Y68" s="168" t="s">
        <v>265</v>
      </c>
      <c r="Z68" s="64" t="s">
        <v>64</v>
      </c>
      <c r="AA68" s="68" t="s">
        <v>65</v>
      </c>
      <c r="AB68" s="5" t="s">
        <v>266</v>
      </c>
      <c r="AC68" s="5"/>
      <c r="AD68" s="5"/>
      <c r="AE68" s="315">
        <f t="shared" si="1"/>
        <v>1795494000</v>
      </c>
      <c r="AF68" s="5" t="s">
        <v>267</v>
      </c>
      <c r="AG68" s="68" t="s">
        <v>98</v>
      </c>
      <c r="AH68" s="5" t="s">
        <v>268</v>
      </c>
    </row>
    <row r="69" spans="1:34" s="47" customFormat="1" ht="60" customHeight="1">
      <c r="A69" s="78" t="s">
        <v>252</v>
      </c>
      <c r="B69" s="161" t="s">
        <v>253</v>
      </c>
      <c r="C69" s="78" t="s">
        <v>254</v>
      </c>
      <c r="D69" s="74" t="s">
        <v>255</v>
      </c>
      <c r="E69" s="321" t="s">
        <v>256</v>
      </c>
      <c r="F69" s="64" t="s">
        <v>257</v>
      </c>
      <c r="G69" s="75" t="s">
        <v>258</v>
      </c>
      <c r="H69" s="65" t="s">
        <v>259</v>
      </c>
      <c r="I69" s="75" t="s">
        <v>260</v>
      </c>
      <c r="J69" s="378" t="s">
        <v>261</v>
      </c>
      <c r="K69" s="361">
        <v>331344000</v>
      </c>
      <c r="L69" s="368" t="s">
        <v>110</v>
      </c>
      <c r="M69" s="198" t="s">
        <v>263</v>
      </c>
      <c r="N69" s="196" t="s">
        <v>269</v>
      </c>
      <c r="O69" s="79"/>
      <c r="P69" s="79"/>
      <c r="Q69" s="79"/>
      <c r="R69" s="79"/>
      <c r="S69" s="64" t="s">
        <v>62</v>
      </c>
      <c r="T69" s="80">
        <v>3</v>
      </c>
      <c r="U69" s="85">
        <v>3</v>
      </c>
      <c r="V69" s="85">
        <v>0</v>
      </c>
      <c r="W69" s="85">
        <v>0</v>
      </c>
      <c r="X69" s="85">
        <v>0</v>
      </c>
      <c r="Y69" s="168" t="s">
        <v>270</v>
      </c>
      <c r="Z69" s="64" t="s">
        <v>64</v>
      </c>
      <c r="AA69" s="68" t="s">
        <v>65</v>
      </c>
      <c r="AB69" s="5" t="s">
        <v>266</v>
      </c>
      <c r="AC69" s="5"/>
      <c r="AD69" s="5"/>
      <c r="AE69" s="315">
        <f t="shared" si="1"/>
        <v>331344000</v>
      </c>
      <c r="AF69" s="5" t="s">
        <v>267</v>
      </c>
      <c r="AG69" s="68" t="s">
        <v>98</v>
      </c>
      <c r="AH69" s="5" t="s">
        <v>268</v>
      </c>
    </row>
    <row r="70" spans="1:34" s="15" customFormat="1" ht="60" customHeight="1">
      <c r="A70" s="78" t="s">
        <v>252</v>
      </c>
      <c r="B70" s="162" t="s">
        <v>253</v>
      </c>
      <c r="C70" s="78" t="s">
        <v>254</v>
      </c>
      <c r="D70" s="74" t="s">
        <v>255</v>
      </c>
      <c r="E70" s="312" t="s">
        <v>256</v>
      </c>
      <c r="F70" s="64" t="s">
        <v>257</v>
      </c>
      <c r="G70" s="74" t="s">
        <v>258</v>
      </c>
      <c r="H70" s="65" t="s">
        <v>259</v>
      </c>
      <c r="I70" s="74" t="s">
        <v>271</v>
      </c>
      <c r="J70" s="378" t="s">
        <v>272</v>
      </c>
      <c r="K70" s="379">
        <v>892500000</v>
      </c>
      <c r="L70" s="360" t="s">
        <v>273</v>
      </c>
      <c r="M70" s="198" t="s">
        <v>263</v>
      </c>
      <c r="N70" s="198" t="s">
        <v>274</v>
      </c>
      <c r="O70" s="64"/>
      <c r="P70" s="64"/>
      <c r="Q70" s="64"/>
      <c r="R70" s="64"/>
      <c r="S70" s="64" t="s">
        <v>62</v>
      </c>
      <c r="T70" s="80">
        <v>25</v>
      </c>
      <c r="U70" s="85">
        <v>0</v>
      </c>
      <c r="V70" s="85">
        <v>5</v>
      </c>
      <c r="W70" s="85">
        <v>10</v>
      </c>
      <c r="X70" s="85">
        <v>10</v>
      </c>
      <c r="Y70" s="168" t="s">
        <v>275</v>
      </c>
      <c r="Z70" s="64" t="s">
        <v>64</v>
      </c>
      <c r="AA70" s="5" t="s">
        <v>65</v>
      </c>
      <c r="AB70" s="5" t="s">
        <v>266</v>
      </c>
      <c r="AD70" s="5"/>
      <c r="AE70" s="315">
        <f t="shared" si="1"/>
        <v>892500000</v>
      </c>
      <c r="AF70" s="5" t="s">
        <v>267</v>
      </c>
      <c r="AG70" s="5" t="s">
        <v>98</v>
      </c>
      <c r="AH70" s="5" t="s">
        <v>268</v>
      </c>
    </row>
    <row r="71" spans="1:34" s="15" customFormat="1" ht="60" customHeight="1">
      <c r="A71" s="78" t="s">
        <v>252</v>
      </c>
      <c r="B71" s="162" t="s">
        <v>253</v>
      </c>
      <c r="C71" s="78" t="s">
        <v>254</v>
      </c>
      <c r="D71" s="74" t="s">
        <v>255</v>
      </c>
      <c r="E71" s="312" t="s">
        <v>256</v>
      </c>
      <c r="F71" s="64" t="s">
        <v>257</v>
      </c>
      <c r="G71" s="74" t="s">
        <v>258</v>
      </c>
      <c r="H71" s="65" t="s">
        <v>259</v>
      </c>
      <c r="I71" s="74" t="s">
        <v>271</v>
      </c>
      <c r="J71" s="378" t="s">
        <v>272</v>
      </c>
      <c r="K71" s="379">
        <v>296960390</v>
      </c>
      <c r="L71" s="360" t="s">
        <v>273</v>
      </c>
      <c r="M71" s="198" t="s">
        <v>263</v>
      </c>
      <c r="N71" s="198" t="s">
        <v>274</v>
      </c>
      <c r="O71" s="64"/>
      <c r="P71" s="64"/>
      <c r="Q71" s="64"/>
      <c r="R71" s="64"/>
      <c r="S71" s="64" t="s">
        <v>62</v>
      </c>
      <c r="T71" s="80">
        <v>25</v>
      </c>
      <c r="U71" s="85">
        <v>0</v>
      </c>
      <c r="V71" s="85">
        <v>5</v>
      </c>
      <c r="W71" s="85">
        <v>10</v>
      </c>
      <c r="X71" s="85">
        <v>10</v>
      </c>
      <c r="Y71" s="168" t="s">
        <v>276</v>
      </c>
      <c r="Z71" s="64" t="s">
        <v>96</v>
      </c>
      <c r="AA71" s="26" t="s">
        <v>132</v>
      </c>
      <c r="AB71" s="5" t="s">
        <v>266</v>
      </c>
      <c r="AD71" s="5"/>
      <c r="AE71" s="315">
        <f t="shared" si="1"/>
        <v>296960390</v>
      </c>
      <c r="AF71" s="5" t="s">
        <v>267</v>
      </c>
      <c r="AG71" s="5" t="s">
        <v>98</v>
      </c>
      <c r="AH71" s="5" t="s">
        <v>268</v>
      </c>
    </row>
    <row r="72" spans="1:34" s="15" customFormat="1" ht="60" customHeight="1">
      <c r="A72" s="78" t="s">
        <v>252</v>
      </c>
      <c r="B72" s="162" t="s">
        <v>253</v>
      </c>
      <c r="C72" s="78" t="s">
        <v>254</v>
      </c>
      <c r="D72" s="74" t="s">
        <v>255</v>
      </c>
      <c r="E72" s="312" t="s">
        <v>256</v>
      </c>
      <c r="F72" s="64" t="s">
        <v>257</v>
      </c>
      <c r="G72" s="74" t="s">
        <v>258</v>
      </c>
      <c r="H72" s="65" t="s">
        <v>259</v>
      </c>
      <c r="I72" s="74" t="s">
        <v>277</v>
      </c>
      <c r="J72" s="378" t="s">
        <v>278</v>
      </c>
      <c r="K72" s="379">
        <v>297500000</v>
      </c>
      <c r="L72" s="360" t="s">
        <v>279</v>
      </c>
      <c r="M72" s="198" t="s">
        <v>263</v>
      </c>
      <c r="N72" s="198" t="s">
        <v>139</v>
      </c>
      <c r="O72" s="64"/>
      <c r="P72" s="64"/>
      <c r="Q72" s="64"/>
      <c r="R72" s="64"/>
      <c r="S72" s="64" t="s">
        <v>62</v>
      </c>
      <c r="T72" s="80">
        <v>25</v>
      </c>
      <c r="U72" s="85">
        <v>0</v>
      </c>
      <c r="V72" s="85">
        <v>5</v>
      </c>
      <c r="W72" s="85">
        <v>10</v>
      </c>
      <c r="X72" s="85">
        <v>10</v>
      </c>
      <c r="Y72" s="168" t="s">
        <v>280</v>
      </c>
      <c r="Z72" s="64" t="s">
        <v>64</v>
      </c>
      <c r="AA72" s="5" t="s">
        <v>65</v>
      </c>
      <c r="AB72" s="5" t="s">
        <v>266</v>
      </c>
      <c r="AC72" s="87"/>
      <c r="AD72" s="5"/>
      <c r="AE72" s="315">
        <f t="shared" si="1"/>
        <v>297500000</v>
      </c>
      <c r="AF72" s="5" t="s">
        <v>267</v>
      </c>
      <c r="AG72" s="5" t="s">
        <v>98</v>
      </c>
      <c r="AH72" s="5" t="s">
        <v>268</v>
      </c>
    </row>
    <row r="73" spans="1:34" s="47" customFormat="1" ht="60" customHeight="1">
      <c r="A73" s="78" t="s">
        <v>252</v>
      </c>
      <c r="B73" s="161" t="s">
        <v>253</v>
      </c>
      <c r="C73" s="78" t="s">
        <v>254</v>
      </c>
      <c r="D73" s="74" t="s">
        <v>255</v>
      </c>
      <c r="E73" s="321" t="s">
        <v>256</v>
      </c>
      <c r="F73" s="64" t="s">
        <v>257</v>
      </c>
      <c r="G73" s="75" t="s">
        <v>258</v>
      </c>
      <c r="H73" s="65" t="s">
        <v>259</v>
      </c>
      <c r="I73" s="74" t="s">
        <v>277</v>
      </c>
      <c r="J73" s="378" t="s">
        <v>278</v>
      </c>
      <c r="K73" s="380">
        <v>98986797</v>
      </c>
      <c r="L73" s="360" t="s">
        <v>279</v>
      </c>
      <c r="M73" s="198" t="s">
        <v>263</v>
      </c>
      <c r="N73" s="198" t="s">
        <v>139</v>
      </c>
      <c r="O73" s="199"/>
      <c r="P73" s="199"/>
      <c r="Q73" s="199"/>
      <c r="R73" s="199"/>
      <c r="S73" s="64" t="s">
        <v>62</v>
      </c>
      <c r="T73" s="80">
        <v>25</v>
      </c>
      <c r="U73" s="85">
        <v>0</v>
      </c>
      <c r="V73" s="85">
        <v>5</v>
      </c>
      <c r="W73" s="85">
        <v>10</v>
      </c>
      <c r="X73" s="85">
        <v>10</v>
      </c>
      <c r="Y73" s="168" t="s">
        <v>281</v>
      </c>
      <c r="Z73" s="64" t="s">
        <v>96</v>
      </c>
      <c r="AA73" s="39" t="s">
        <v>132</v>
      </c>
      <c r="AB73" s="5" t="s">
        <v>266</v>
      </c>
      <c r="AC73" s="88"/>
      <c r="AD73" s="5"/>
      <c r="AE73" s="315">
        <f t="shared" si="1"/>
        <v>98986797</v>
      </c>
      <c r="AF73" s="5" t="s">
        <v>267</v>
      </c>
      <c r="AG73" s="68" t="s">
        <v>98</v>
      </c>
      <c r="AH73" s="5" t="s">
        <v>268</v>
      </c>
    </row>
    <row r="74" spans="1:34" s="47" customFormat="1" ht="60" customHeight="1">
      <c r="A74" s="78" t="s">
        <v>252</v>
      </c>
      <c r="B74" s="162" t="s">
        <v>253</v>
      </c>
      <c r="C74" s="78" t="s">
        <v>254</v>
      </c>
      <c r="D74" s="74" t="s">
        <v>255</v>
      </c>
      <c r="E74" s="312" t="s">
        <v>256</v>
      </c>
      <c r="F74" s="64" t="s">
        <v>257</v>
      </c>
      <c r="G74" s="74" t="s">
        <v>258</v>
      </c>
      <c r="H74" s="65" t="s">
        <v>259</v>
      </c>
      <c r="I74" s="74" t="s">
        <v>271</v>
      </c>
      <c r="J74" s="378" t="s">
        <v>272</v>
      </c>
      <c r="K74" s="380">
        <v>1678000000</v>
      </c>
      <c r="L74" s="381" t="s">
        <v>282</v>
      </c>
      <c r="M74" s="201" t="s">
        <v>283</v>
      </c>
      <c r="N74" s="202" t="s">
        <v>284</v>
      </c>
      <c r="O74" s="199" t="s">
        <v>285</v>
      </c>
      <c r="P74" s="199" t="s">
        <v>286</v>
      </c>
      <c r="Q74" s="199" t="s">
        <v>287</v>
      </c>
      <c r="R74" s="199" t="s">
        <v>83</v>
      </c>
      <c r="S74" s="64" t="s">
        <v>62</v>
      </c>
      <c r="T74" s="80">
        <v>25</v>
      </c>
      <c r="U74" s="85">
        <v>0</v>
      </c>
      <c r="V74" s="85">
        <v>5</v>
      </c>
      <c r="W74" s="85">
        <v>10</v>
      </c>
      <c r="X74" s="85">
        <v>10</v>
      </c>
      <c r="Y74" s="168" t="s">
        <v>288</v>
      </c>
      <c r="Z74" s="64" t="s">
        <v>64</v>
      </c>
      <c r="AA74" s="68" t="s">
        <v>65</v>
      </c>
      <c r="AB74" s="5" t="s">
        <v>266</v>
      </c>
      <c r="AC74" s="88"/>
      <c r="AD74" s="5"/>
      <c r="AE74" s="315">
        <f t="shared" si="1"/>
        <v>1678000000</v>
      </c>
      <c r="AF74" s="5" t="s">
        <v>267</v>
      </c>
      <c r="AG74" s="68" t="s">
        <v>98</v>
      </c>
      <c r="AH74" s="5" t="s">
        <v>268</v>
      </c>
    </row>
    <row r="75" spans="1:34" s="47" customFormat="1" ht="60" customHeight="1">
      <c r="A75" s="78" t="s">
        <v>252</v>
      </c>
      <c r="B75" s="161" t="s">
        <v>253</v>
      </c>
      <c r="C75" s="78" t="s">
        <v>254</v>
      </c>
      <c r="D75" s="74" t="s">
        <v>255</v>
      </c>
      <c r="E75" s="321" t="s">
        <v>256</v>
      </c>
      <c r="F75" s="64" t="s">
        <v>257</v>
      </c>
      <c r="G75" s="75" t="s">
        <v>258</v>
      </c>
      <c r="H75" s="65" t="s">
        <v>259</v>
      </c>
      <c r="I75" s="74" t="s">
        <v>277</v>
      </c>
      <c r="J75" s="378" t="s">
        <v>278</v>
      </c>
      <c r="K75" s="380">
        <v>129674813</v>
      </c>
      <c r="L75" s="360" t="s">
        <v>289</v>
      </c>
      <c r="M75" s="200" t="s">
        <v>283</v>
      </c>
      <c r="N75" s="203" t="s">
        <v>284</v>
      </c>
      <c r="O75" s="199" t="s">
        <v>285</v>
      </c>
      <c r="P75" s="199" t="s">
        <v>286</v>
      </c>
      <c r="Q75" s="199" t="s">
        <v>287</v>
      </c>
      <c r="R75" s="199" t="s">
        <v>83</v>
      </c>
      <c r="S75" s="64" t="s">
        <v>62</v>
      </c>
      <c r="T75" s="80">
        <f t="shared" si="0"/>
        <v>38</v>
      </c>
      <c r="U75" s="85">
        <v>0</v>
      </c>
      <c r="V75" s="85">
        <v>12</v>
      </c>
      <c r="W75" s="85">
        <v>14</v>
      </c>
      <c r="X75" s="85">
        <v>12</v>
      </c>
      <c r="Y75" s="168" t="s">
        <v>290</v>
      </c>
      <c r="Z75" s="64" t="s">
        <v>64</v>
      </c>
      <c r="AA75" s="68" t="s">
        <v>65</v>
      </c>
      <c r="AB75" s="5" t="s">
        <v>266</v>
      </c>
      <c r="AC75" s="88"/>
      <c r="AD75" s="5"/>
      <c r="AE75" s="315">
        <f t="shared" si="1"/>
        <v>129674813</v>
      </c>
      <c r="AF75" s="5" t="s">
        <v>267</v>
      </c>
      <c r="AG75" s="68" t="s">
        <v>98</v>
      </c>
      <c r="AH75" s="5" t="s">
        <v>268</v>
      </c>
    </row>
    <row r="76" spans="1:34" s="47" customFormat="1" ht="60" customHeight="1">
      <c r="A76" s="78" t="s">
        <v>252</v>
      </c>
      <c r="B76" s="162" t="s">
        <v>253</v>
      </c>
      <c r="C76" s="163" t="s">
        <v>174</v>
      </c>
      <c r="D76" s="74" t="s">
        <v>255</v>
      </c>
      <c r="E76" s="312" t="s">
        <v>291</v>
      </c>
      <c r="F76" s="80" t="s">
        <v>292</v>
      </c>
      <c r="G76" s="89" t="s">
        <v>293</v>
      </c>
      <c r="H76" s="65" t="s">
        <v>294</v>
      </c>
      <c r="I76" s="74" t="s">
        <v>295</v>
      </c>
      <c r="J76" s="378" t="s">
        <v>296</v>
      </c>
      <c r="K76" s="357">
        <v>1000000000</v>
      </c>
      <c r="L76" s="360" t="s">
        <v>297</v>
      </c>
      <c r="M76" s="82" t="s">
        <v>298</v>
      </c>
      <c r="N76" s="103" t="s">
        <v>152</v>
      </c>
      <c r="O76" s="82" t="s">
        <v>299</v>
      </c>
      <c r="P76" s="82" t="s">
        <v>299</v>
      </c>
      <c r="Q76" s="82" t="s">
        <v>299</v>
      </c>
      <c r="R76" s="82" t="s">
        <v>299</v>
      </c>
      <c r="S76" s="64" t="s">
        <v>62</v>
      </c>
      <c r="T76" s="80">
        <f t="shared" si="0"/>
        <v>1</v>
      </c>
      <c r="U76" s="82">
        <v>0</v>
      </c>
      <c r="V76" s="82">
        <v>1</v>
      </c>
      <c r="W76" s="82">
        <v>0</v>
      </c>
      <c r="X76" s="82">
        <v>0</v>
      </c>
      <c r="Y76" s="168" t="s">
        <v>300</v>
      </c>
      <c r="Z76" s="64" t="s">
        <v>64</v>
      </c>
      <c r="AA76" s="68" t="s">
        <v>65</v>
      </c>
      <c r="AB76" s="5" t="s">
        <v>301</v>
      </c>
      <c r="AC76" s="5"/>
      <c r="AD76" s="5"/>
      <c r="AE76" s="315">
        <f t="shared" si="1"/>
        <v>1000000000</v>
      </c>
      <c r="AF76" s="5" t="s">
        <v>302</v>
      </c>
      <c r="AG76" s="5" t="s">
        <v>98</v>
      </c>
      <c r="AH76" s="5" t="s">
        <v>303</v>
      </c>
    </row>
    <row r="77" spans="1:34" s="47" customFormat="1" ht="60" customHeight="1">
      <c r="A77" s="78" t="s">
        <v>252</v>
      </c>
      <c r="B77" s="160" t="s">
        <v>253</v>
      </c>
      <c r="C77" s="160" t="s">
        <v>174</v>
      </c>
      <c r="D77" s="74" t="s">
        <v>255</v>
      </c>
      <c r="E77" s="312" t="s">
        <v>291</v>
      </c>
      <c r="F77" s="80" t="s">
        <v>304</v>
      </c>
      <c r="G77" s="89" t="s">
        <v>305</v>
      </c>
      <c r="H77" s="65" t="s">
        <v>294</v>
      </c>
      <c r="I77" s="74" t="s">
        <v>306</v>
      </c>
      <c r="J77" s="378" t="s">
        <v>307</v>
      </c>
      <c r="K77" s="367">
        <v>668000000</v>
      </c>
      <c r="L77" s="360" t="s">
        <v>308</v>
      </c>
      <c r="M77" s="196" t="s">
        <v>309</v>
      </c>
      <c r="N77" s="196" t="s">
        <v>142</v>
      </c>
      <c r="O77" s="82"/>
      <c r="P77" s="82"/>
      <c r="Q77" s="82"/>
      <c r="R77" s="82"/>
      <c r="S77" s="64" t="s">
        <v>62</v>
      </c>
      <c r="T77" s="80">
        <f t="shared" si="0"/>
        <v>123</v>
      </c>
      <c r="U77" s="82">
        <v>30</v>
      </c>
      <c r="V77" s="82">
        <v>40</v>
      </c>
      <c r="W77" s="82">
        <v>40</v>
      </c>
      <c r="X77" s="82">
        <v>13</v>
      </c>
      <c r="Y77" s="168" t="s">
        <v>310</v>
      </c>
      <c r="Z77" s="64" t="s">
        <v>64</v>
      </c>
      <c r="AA77" s="68" t="s">
        <v>65</v>
      </c>
      <c r="AB77" s="5" t="s">
        <v>301</v>
      </c>
      <c r="AC77" s="5"/>
      <c r="AD77" s="5"/>
      <c r="AE77" s="315">
        <f t="shared" ref="AE77:AE79" si="4">K77</f>
        <v>668000000</v>
      </c>
      <c r="AF77" s="5" t="s">
        <v>302</v>
      </c>
      <c r="AG77" s="5" t="s">
        <v>98</v>
      </c>
      <c r="AH77" s="5" t="s">
        <v>303</v>
      </c>
    </row>
    <row r="78" spans="1:34" s="47" customFormat="1" ht="60" customHeight="1">
      <c r="A78" s="78" t="s">
        <v>252</v>
      </c>
      <c r="B78" s="160" t="s">
        <v>253</v>
      </c>
      <c r="C78" s="160" t="s">
        <v>174</v>
      </c>
      <c r="D78" s="74" t="s">
        <v>255</v>
      </c>
      <c r="E78" s="312" t="s">
        <v>291</v>
      </c>
      <c r="F78" s="80" t="s">
        <v>292</v>
      </c>
      <c r="G78" s="89" t="s">
        <v>293</v>
      </c>
      <c r="H78" s="65" t="s">
        <v>294</v>
      </c>
      <c r="I78" s="74" t="s">
        <v>295</v>
      </c>
      <c r="J78" s="378" t="s">
        <v>311</v>
      </c>
      <c r="K78" s="367">
        <v>252461000</v>
      </c>
      <c r="L78" s="367" t="s">
        <v>312</v>
      </c>
      <c r="M78" s="196" t="s">
        <v>309</v>
      </c>
      <c r="N78" s="196" t="s">
        <v>190</v>
      </c>
      <c r="O78" s="82"/>
      <c r="P78" s="82"/>
      <c r="Q78" s="82"/>
      <c r="R78" s="82"/>
      <c r="S78" s="64" t="s">
        <v>62</v>
      </c>
      <c r="T78" s="80">
        <f t="shared" si="0"/>
        <v>79</v>
      </c>
      <c r="U78" s="82">
        <v>10</v>
      </c>
      <c r="V78" s="82">
        <v>25</v>
      </c>
      <c r="W78" s="82">
        <v>25</v>
      </c>
      <c r="X78" s="82">
        <v>19</v>
      </c>
      <c r="Y78" s="168" t="s">
        <v>313</v>
      </c>
      <c r="Z78" s="64" t="s">
        <v>64</v>
      </c>
      <c r="AA78" s="68" t="s">
        <v>65</v>
      </c>
      <c r="AB78" s="5" t="s">
        <v>301</v>
      </c>
      <c r="AC78" s="5"/>
      <c r="AD78" s="5"/>
      <c r="AE78" s="315">
        <f t="shared" si="4"/>
        <v>252461000</v>
      </c>
      <c r="AF78" s="5" t="s">
        <v>302</v>
      </c>
      <c r="AG78" s="5" t="s">
        <v>98</v>
      </c>
      <c r="AH78" s="5" t="s">
        <v>303</v>
      </c>
    </row>
    <row r="79" spans="1:34" s="47" customFormat="1" ht="60" customHeight="1">
      <c r="A79" s="78" t="s">
        <v>252</v>
      </c>
      <c r="B79" s="160" t="s">
        <v>253</v>
      </c>
      <c r="C79" s="160" t="s">
        <v>174</v>
      </c>
      <c r="D79" s="74" t="s">
        <v>255</v>
      </c>
      <c r="E79" s="312" t="s">
        <v>291</v>
      </c>
      <c r="F79" s="80" t="s">
        <v>292</v>
      </c>
      <c r="G79" s="89" t="s">
        <v>293</v>
      </c>
      <c r="H79" s="65" t="s">
        <v>294</v>
      </c>
      <c r="I79" s="74" t="s">
        <v>314</v>
      </c>
      <c r="J79" s="378" t="s">
        <v>315</v>
      </c>
      <c r="K79" s="367">
        <v>300000000</v>
      </c>
      <c r="L79" s="367" t="s">
        <v>77</v>
      </c>
      <c r="M79" s="198" t="s">
        <v>298</v>
      </c>
      <c r="N79" s="43" t="s">
        <v>316</v>
      </c>
      <c r="O79" s="82" t="s">
        <v>299</v>
      </c>
      <c r="P79" s="82" t="s">
        <v>299</v>
      </c>
      <c r="Q79" s="82" t="s">
        <v>299</v>
      </c>
      <c r="R79" s="82" t="s">
        <v>299</v>
      </c>
      <c r="S79" s="64" t="s">
        <v>62</v>
      </c>
      <c r="T79" s="80">
        <f t="shared" si="0"/>
        <v>1</v>
      </c>
      <c r="U79" s="82">
        <v>0</v>
      </c>
      <c r="V79" s="82">
        <v>1</v>
      </c>
      <c r="W79" s="82">
        <v>0</v>
      </c>
      <c r="X79" s="82">
        <v>0</v>
      </c>
      <c r="Y79" s="168" t="s">
        <v>317</v>
      </c>
      <c r="Z79" s="64" t="s">
        <v>64</v>
      </c>
      <c r="AA79" s="68" t="s">
        <v>65</v>
      </c>
      <c r="AB79" s="5" t="s">
        <v>301</v>
      </c>
      <c r="AC79" s="5"/>
      <c r="AD79" s="5"/>
      <c r="AE79" s="315">
        <f t="shared" si="4"/>
        <v>300000000</v>
      </c>
      <c r="AF79" s="5" t="s">
        <v>302</v>
      </c>
      <c r="AG79" s="5" t="s">
        <v>98</v>
      </c>
      <c r="AH79" s="5" t="s">
        <v>303</v>
      </c>
    </row>
    <row r="80" spans="1:34" s="47" customFormat="1" ht="60" customHeight="1">
      <c r="A80" s="78" t="s">
        <v>252</v>
      </c>
      <c r="B80" s="160" t="s">
        <v>318</v>
      </c>
      <c r="C80" s="160" t="s">
        <v>174</v>
      </c>
      <c r="D80" s="75" t="s">
        <v>319</v>
      </c>
      <c r="E80" s="312" t="s">
        <v>320</v>
      </c>
      <c r="F80" s="80" t="s">
        <v>321</v>
      </c>
      <c r="G80" s="74" t="s">
        <v>322</v>
      </c>
      <c r="H80" s="65" t="s">
        <v>294</v>
      </c>
      <c r="I80" s="75" t="s">
        <v>323</v>
      </c>
      <c r="J80" s="369" t="s">
        <v>324</v>
      </c>
      <c r="K80" s="382">
        <v>471915565</v>
      </c>
      <c r="L80" s="360" t="s">
        <v>325</v>
      </c>
      <c r="M80" s="64" t="s">
        <v>60</v>
      </c>
      <c r="N80" s="64" t="s">
        <v>142</v>
      </c>
      <c r="O80" s="79"/>
      <c r="P80" s="79"/>
      <c r="Q80" s="79"/>
      <c r="R80" s="79"/>
      <c r="S80" s="64" t="s">
        <v>62</v>
      </c>
      <c r="T80" s="80">
        <f t="shared" si="0"/>
        <v>26</v>
      </c>
      <c r="U80" s="80">
        <v>0</v>
      </c>
      <c r="V80" s="80">
        <v>4</v>
      </c>
      <c r="W80" s="80">
        <v>14</v>
      </c>
      <c r="X80" s="80">
        <v>8</v>
      </c>
      <c r="Y80" s="168" t="s">
        <v>326</v>
      </c>
      <c r="Z80" s="64" t="s">
        <v>64</v>
      </c>
      <c r="AA80" s="68" t="s">
        <v>65</v>
      </c>
      <c r="AB80" s="5" t="s">
        <v>327</v>
      </c>
      <c r="AC80" s="87"/>
      <c r="AD80" s="5"/>
      <c r="AE80" s="315">
        <f t="shared" ref="AE80:AE130" si="5">K80</f>
        <v>471915565</v>
      </c>
      <c r="AF80" s="5" t="s">
        <v>267</v>
      </c>
      <c r="AG80" s="68" t="s">
        <v>98</v>
      </c>
      <c r="AH80" s="5" t="s">
        <v>328</v>
      </c>
    </row>
    <row r="81" spans="1:34" s="47" customFormat="1" ht="60" customHeight="1">
      <c r="A81" s="78" t="s">
        <v>252</v>
      </c>
      <c r="B81" s="160" t="s">
        <v>318</v>
      </c>
      <c r="C81" s="160" t="s">
        <v>174</v>
      </c>
      <c r="D81" s="75" t="s">
        <v>319</v>
      </c>
      <c r="E81" s="312" t="s">
        <v>320</v>
      </c>
      <c r="F81" s="80" t="s">
        <v>321</v>
      </c>
      <c r="G81" s="74" t="s">
        <v>322</v>
      </c>
      <c r="H81" s="65" t="s">
        <v>294</v>
      </c>
      <c r="I81" s="75" t="s">
        <v>323</v>
      </c>
      <c r="J81" s="369" t="s">
        <v>324</v>
      </c>
      <c r="K81" s="370">
        <v>227948435</v>
      </c>
      <c r="L81" s="360" t="s">
        <v>215</v>
      </c>
      <c r="M81" s="64" t="s">
        <v>60</v>
      </c>
      <c r="N81" s="43" t="s">
        <v>264</v>
      </c>
      <c r="O81" s="79"/>
      <c r="P81" s="79"/>
      <c r="Q81" s="79"/>
      <c r="R81" s="79"/>
      <c r="S81" s="64" t="s">
        <v>62</v>
      </c>
      <c r="T81" s="80">
        <f t="shared" si="0"/>
        <v>4</v>
      </c>
      <c r="U81" s="26">
        <v>1</v>
      </c>
      <c r="V81" s="26">
        <v>1</v>
      </c>
      <c r="W81" s="26">
        <v>1</v>
      </c>
      <c r="X81" s="26">
        <v>1</v>
      </c>
      <c r="Y81" s="168" t="s">
        <v>329</v>
      </c>
      <c r="Z81" s="64" t="s">
        <v>64</v>
      </c>
      <c r="AA81" s="68" t="s">
        <v>65</v>
      </c>
      <c r="AB81" s="5" t="s">
        <v>327</v>
      </c>
      <c r="AD81" s="5"/>
      <c r="AE81" s="315">
        <f t="shared" si="5"/>
        <v>227948435</v>
      </c>
      <c r="AF81" s="5" t="s">
        <v>267</v>
      </c>
      <c r="AG81" s="68" t="s">
        <v>98</v>
      </c>
      <c r="AH81" s="5" t="s">
        <v>328</v>
      </c>
    </row>
    <row r="82" spans="1:34" s="47" customFormat="1" ht="60" customHeight="1">
      <c r="A82" s="78" t="s">
        <v>252</v>
      </c>
      <c r="B82" s="162" t="s">
        <v>318</v>
      </c>
      <c r="C82" s="160" t="s">
        <v>174</v>
      </c>
      <c r="D82" s="75" t="s">
        <v>319</v>
      </c>
      <c r="E82" s="312" t="s">
        <v>320</v>
      </c>
      <c r="F82" s="80" t="s">
        <v>321</v>
      </c>
      <c r="G82" s="74" t="s">
        <v>322</v>
      </c>
      <c r="H82" s="65" t="s">
        <v>294</v>
      </c>
      <c r="I82" s="75" t="s">
        <v>323</v>
      </c>
      <c r="J82" s="369" t="s">
        <v>324</v>
      </c>
      <c r="K82" s="382">
        <v>160000000</v>
      </c>
      <c r="L82" s="383" t="s">
        <v>330</v>
      </c>
      <c r="M82" s="204" t="s">
        <v>331</v>
      </c>
      <c r="N82" s="43" t="s">
        <v>316</v>
      </c>
      <c r="O82" s="204" t="s">
        <v>203</v>
      </c>
      <c r="P82" s="82" t="s">
        <v>202</v>
      </c>
      <c r="Q82" s="82" t="s">
        <v>203</v>
      </c>
      <c r="R82" s="82" t="s">
        <v>203</v>
      </c>
      <c r="S82" s="64" t="s">
        <v>62</v>
      </c>
      <c r="T82" s="80">
        <f t="shared" si="0"/>
        <v>1</v>
      </c>
      <c r="U82" s="80">
        <v>0</v>
      </c>
      <c r="V82" s="80">
        <v>0</v>
      </c>
      <c r="W82" s="80">
        <v>1</v>
      </c>
      <c r="X82" s="80">
        <v>0</v>
      </c>
      <c r="Y82" s="168" t="s">
        <v>332</v>
      </c>
      <c r="Z82" s="64" t="s">
        <v>64</v>
      </c>
      <c r="AA82" s="68" t="s">
        <v>65</v>
      </c>
      <c r="AB82" s="5" t="s">
        <v>333</v>
      </c>
      <c r="AC82" s="15"/>
      <c r="AD82" s="5"/>
      <c r="AE82" s="315">
        <f t="shared" si="5"/>
        <v>160000000</v>
      </c>
      <c r="AF82" s="5" t="s">
        <v>267</v>
      </c>
      <c r="AG82" s="5" t="s">
        <v>98</v>
      </c>
      <c r="AH82" s="5" t="s">
        <v>328</v>
      </c>
    </row>
    <row r="83" spans="1:34" s="47" customFormat="1" ht="60" customHeight="1">
      <c r="A83" s="78" t="s">
        <v>252</v>
      </c>
      <c r="B83" s="162" t="s">
        <v>318</v>
      </c>
      <c r="C83" s="160" t="s">
        <v>174</v>
      </c>
      <c r="D83" s="75" t="s">
        <v>319</v>
      </c>
      <c r="E83" s="312" t="s">
        <v>320</v>
      </c>
      <c r="F83" s="80" t="s">
        <v>321</v>
      </c>
      <c r="G83" s="74" t="s">
        <v>322</v>
      </c>
      <c r="H83" s="65" t="s">
        <v>294</v>
      </c>
      <c r="I83" s="75" t="s">
        <v>323</v>
      </c>
      <c r="J83" s="369" t="s">
        <v>324</v>
      </c>
      <c r="K83" s="382">
        <v>110448000</v>
      </c>
      <c r="L83" s="383" t="s">
        <v>170</v>
      </c>
      <c r="M83" s="198" t="s">
        <v>309</v>
      </c>
      <c r="N83" s="198" t="s">
        <v>274</v>
      </c>
      <c r="O83" s="80"/>
      <c r="P83" s="80"/>
      <c r="Q83" s="80"/>
      <c r="R83" s="80"/>
      <c r="S83" s="64" t="s">
        <v>62</v>
      </c>
      <c r="T83" s="80">
        <f t="shared" si="0"/>
        <v>1</v>
      </c>
      <c r="U83" s="80">
        <v>1</v>
      </c>
      <c r="V83" s="80">
        <v>0</v>
      </c>
      <c r="W83" s="80">
        <v>0</v>
      </c>
      <c r="X83" s="80">
        <v>0</v>
      </c>
      <c r="Y83" s="168" t="s">
        <v>334</v>
      </c>
      <c r="Z83" s="64" t="s">
        <v>64</v>
      </c>
      <c r="AA83" s="68" t="s">
        <v>65</v>
      </c>
      <c r="AB83" s="5" t="s">
        <v>327</v>
      </c>
      <c r="AC83" s="15"/>
      <c r="AD83" s="5"/>
      <c r="AE83" s="315">
        <f t="shared" si="5"/>
        <v>110448000</v>
      </c>
      <c r="AF83" s="5" t="s">
        <v>267</v>
      </c>
      <c r="AG83" s="5" t="s">
        <v>98</v>
      </c>
      <c r="AH83" s="5" t="s">
        <v>328</v>
      </c>
    </row>
    <row r="84" spans="1:34" s="47" customFormat="1" ht="60" customHeight="1">
      <c r="A84" s="78" t="s">
        <v>252</v>
      </c>
      <c r="B84" s="162" t="s">
        <v>318</v>
      </c>
      <c r="C84" s="160" t="s">
        <v>174</v>
      </c>
      <c r="D84" s="75" t="s">
        <v>319</v>
      </c>
      <c r="E84" s="312" t="s">
        <v>320</v>
      </c>
      <c r="F84" s="80" t="s">
        <v>321</v>
      </c>
      <c r="G84" s="74" t="s">
        <v>322</v>
      </c>
      <c r="H84" s="65" t="s">
        <v>294</v>
      </c>
      <c r="I84" s="75" t="s">
        <v>323</v>
      </c>
      <c r="J84" s="369" t="s">
        <v>324</v>
      </c>
      <c r="K84" s="357">
        <v>180000000</v>
      </c>
      <c r="L84" s="384" t="s">
        <v>335</v>
      </c>
      <c r="M84" s="198" t="s">
        <v>309</v>
      </c>
      <c r="N84" s="198" t="s">
        <v>336</v>
      </c>
      <c r="O84" s="80"/>
      <c r="P84" s="80"/>
      <c r="Q84" s="80"/>
      <c r="R84" s="80"/>
      <c r="S84" s="64" t="s">
        <v>62</v>
      </c>
      <c r="T84" s="80">
        <f t="shared" ref="T84:T138" si="6">SUM(U84:X84)</f>
        <v>9</v>
      </c>
      <c r="U84" s="183">
        <v>0</v>
      </c>
      <c r="V84" s="183">
        <v>3</v>
      </c>
      <c r="W84" s="183">
        <v>3</v>
      </c>
      <c r="X84" s="183">
        <v>3</v>
      </c>
      <c r="Y84" s="168" t="s">
        <v>337</v>
      </c>
      <c r="Z84" s="64" t="s">
        <v>64</v>
      </c>
      <c r="AA84" s="68" t="s">
        <v>65</v>
      </c>
      <c r="AB84" s="5" t="s">
        <v>333</v>
      </c>
      <c r="AC84" s="5"/>
      <c r="AD84" s="5"/>
      <c r="AE84" s="315">
        <f t="shared" si="5"/>
        <v>180000000</v>
      </c>
      <c r="AF84" s="5" t="s">
        <v>267</v>
      </c>
      <c r="AG84" s="5" t="s">
        <v>98</v>
      </c>
      <c r="AH84" s="5" t="s">
        <v>328</v>
      </c>
    </row>
    <row r="85" spans="1:34" s="47" customFormat="1" ht="60" customHeight="1">
      <c r="A85" s="78" t="s">
        <v>252</v>
      </c>
      <c r="B85" s="160" t="s">
        <v>318</v>
      </c>
      <c r="C85" s="160" t="s">
        <v>174</v>
      </c>
      <c r="D85" s="80" t="s">
        <v>338</v>
      </c>
      <c r="E85" s="91" t="s">
        <v>339</v>
      </c>
      <c r="F85" s="29" t="s">
        <v>340</v>
      </c>
      <c r="G85" s="89" t="s">
        <v>341</v>
      </c>
      <c r="H85" s="65" t="s">
        <v>294</v>
      </c>
      <c r="I85" s="74" t="s">
        <v>342</v>
      </c>
      <c r="J85" s="369" t="s">
        <v>343</v>
      </c>
      <c r="K85" s="370">
        <v>193129000</v>
      </c>
      <c r="L85" s="385" t="s">
        <v>344</v>
      </c>
      <c r="M85" s="198" t="s">
        <v>309</v>
      </c>
      <c r="N85" s="198" t="s">
        <v>345</v>
      </c>
      <c r="O85" s="80"/>
      <c r="P85" s="79"/>
      <c r="Q85" s="79"/>
      <c r="R85" s="79"/>
      <c r="S85" s="64" t="s">
        <v>62</v>
      </c>
      <c r="T85" s="80">
        <f t="shared" si="6"/>
        <v>11</v>
      </c>
      <c r="U85" s="80">
        <v>2</v>
      </c>
      <c r="V85" s="64">
        <v>3</v>
      </c>
      <c r="W85" s="64">
        <v>3</v>
      </c>
      <c r="X85" s="64">
        <v>3</v>
      </c>
      <c r="Y85" s="168" t="s">
        <v>346</v>
      </c>
      <c r="Z85" s="64" t="s">
        <v>64</v>
      </c>
      <c r="AA85" s="68" t="s">
        <v>65</v>
      </c>
      <c r="AB85" s="5" t="s">
        <v>347</v>
      </c>
      <c r="AC85" s="5"/>
      <c r="AD85" s="5"/>
      <c r="AE85" s="315">
        <f t="shared" si="5"/>
        <v>193129000</v>
      </c>
      <c r="AF85" s="5" t="s">
        <v>267</v>
      </c>
      <c r="AG85" s="68" t="s">
        <v>98</v>
      </c>
      <c r="AH85" s="5" t="s">
        <v>348</v>
      </c>
    </row>
    <row r="86" spans="1:34" s="47" customFormat="1" ht="60" customHeight="1">
      <c r="A86" s="78" t="s">
        <v>252</v>
      </c>
      <c r="B86" s="160" t="s">
        <v>318</v>
      </c>
      <c r="C86" s="160" t="s">
        <v>174</v>
      </c>
      <c r="D86" s="80" t="s">
        <v>338</v>
      </c>
      <c r="E86" s="91" t="s">
        <v>339</v>
      </c>
      <c r="F86" s="29" t="s">
        <v>340</v>
      </c>
      <c r="G86" s="89" t="s">
        <v>341</v>
      </c>
      <c r="H86" s="65" t="s">
        <v>294</v>
      </c>
      <c r="I86" s="74" t="s">
        <v>342</v>
      </c>
      <c r="J86" s="369" t="s">
        <v>343</v>
      </c>
      <c r="K86" s="386">
        <v>343896000</v>
      </c>
      <c r="L86" s="385" t="s">
        <v>308</v>
      </c>
      <c r="M86" s="198" t="s">
        <v>309</v>
      </c>
      <c r="N86" s="198" t="s">
        <v>142</v>
      </c>
      <c r="O86" s="80"/>
      <c r="P86" s="79"/>
      <c r="Q86" s="79"/>
      <c r="R86" s="79"/>
      <c r="S86" s="64" t="s">
        <v>62</v>
      </c>
      <c r="T86" s="80">
        <f t="shared" si="6"/>
        <v>3</v>
      </c>
      <c r="U86" s="80">
        <v>3</v>
      </c>
      <c r="V86" s="64"/>
      <c r="W86" s="64"/>
      <c r="X86" s="64"/>
      <c r="Y86" s="168" t="s">
        <v>349</v>
      </c>
      <c r="Z86" s="64" t="s">
        <v>64</v>
      </c>
      <c r="AA86" s="68" t="s">
        <v>65</v>
      </c>
      <c r="AB86" s="5" t="s">
        <v>347</v>
      </c>
      <c r="AC86" s="5"/>
      <c r="AD86" s="15"/>
      <c r="AE86" s="315">
        <f t="shared" si="5"/>
        <v>343896000</v>
      </c>
      <c r="AF86" s="5" t="s">
        <v>267</v>
      </c>
      <c r="AG86" s="68" t="s">
        <v>98</v>
      </c>
      <c r="AH86" s="5" t="s">
        <v>348</v>
      </c>
    </row>
    <row r="87" spans="1:34" s="47" customFormat="1" ht="60" customHeight="1">
      <c r="A87" s="78" t="s">
        <v>252</v>
      </c>
      <c r="B87" s="162" t="s">
        <v>318</v>
      </c>
      <c r="C87" s="160" t="s">
        <v>174</v>
      </c>
      <c r="D87" s="80" t="s">
        <v>350</v>
      </c>
      <c r="E87" s="91" t="s">
        <v>339</v>
      </c>
      <c r="F87" s="29" t="s">
        <v>351</v>
      </c>
      <c r="G87" s="83" t="s">
        <v>352</v>
      </c>
      <c r="H87" s="65" t="s">
        <v>294</v>
      </c>
      <c r="I87" s="74" t="s">
        <v>342</v>
      </c>
      <c r="J87" s="369" t="s">
        <v>343</v>
      </c>
      <c r="K87" s="357">
        <v>100000000</v>
      </c>
      <c r="L87" s="385" t="s">
        <v>353</v>
      </c>
      <c r="M87" s="198" t="s">
        <v>298</v>
      </c>
      <c r="N87" s="43" t="s">
        <v>316</v>
      </c>
      <c r="O87" s="80"/>
      <c r="P87" s="80"/>
      <c r="Q87" s="80"/>
      <c r="R87" s="80"/>
      <c r="S87" s="64" t="s">
        <v>62</v>
      </c>
      <c r="T87" s="80">
        <f t="shared" si="6"/>
        <v>1</v>
      </c>
      <c r="U87" s="80"/>
      <c r="V87" s="205">
        <v>1</v>
      </c>
      <c r="W87" s="205"/>
      <c r="X87" s="205"/>
      <c r="Y87" s="168" t="s">
        <v>354</v>
      </c>
      <c r="Z87" s="64" t="s">
        <v>64</v>
      </c>
      <c r="AA87" s="68" t="s">
        <v>65</v>
      </c>
      <c r="AB87" s="5" t="s">
        <v>347</v>
      </c>
      <c r="AC87" s="5"/>
      <c r="AD87" s="5"/>
      <c r="AE87" s="315">
        <f t="shared" si="5"/>
        <v>100000000</v>
      </c>
      <c r="AF87" s="5" t="s">
        <v>267</v>
      </c>
      <c r="AG87" s="5" t="s">
        <v>98</v>
      </c>
      <c r="AH87" s="5" t="s">
        <v>348</v>
      </c>
    </row>
    <row r="88" spans="1:34" s="47" customFormat="1" ht="60" customHeight="1">
      <c r="A88" s="78" t="s">
        <v>252</v>
      </c>
      <c r="B88" s="162" t="s">
        <v>318</v>
      </c>
      <c r="C88" s="160" t="s">
        <v>174</v>
      </c>
      <c r="D88" s="80" t="s">
        <v>350</v>
      </c>
      <c r="E88" s="91" t="s">
        <v>339</v>
      </c>
      <c r="F88" s="29" t="s">
        <v>351</v>
      </c>
      <c r="G88" s="83" t="s">
        <v>352</v>
      </c>
      <c r="H88" s="65" t="s">
        <v>294</v>
      </c>
      <c r="I88" s="74" t="s">
        <v>342</v>
      </c>
      <c r="J88" s="369" t="s">
        <v>343</v>
      </c>
      <c r="K88" s="357">
        <v>580871000</v>
      </c>
      <c r="L88" s="385" t="s">
        <v>355</v>
      </c>
      <c r="M88" s="196" t="s">
        <v>309</v>
      </c>
      <c r="N88" s="196" t="s">
        <v>274</v>
      </c>
      <c r="O88" s="80"/>
      <c r="P88" s="80"/>
      <c r="Q88" s="80"/>
      <c r="R88" s="80"/>
      <c r="S88" s="64" t="s">
        <v>62</v>
      </c>
      <c r="T88" s="80">
        <f t="shared" si="6"/>
        <v>124</v>
      </c>
      <c r="U88" s="80">
        <v>20</v>
      </c>
      <c r="V88" s="205">
        <v>40</v>
      </c>
      <c r="W88" s="205">
        <v>40</v>
      </c>
      <c r="X88" s="205">
        <v>24</v>
      </c>
      <c r="Y88" s="168" t="s">
        <v>356</v>
      </c>
      <c r="Z88" s="64" t="s">
        <v>64</v>
      </c>
      <c r="AA88" s="68" t="s">
        <v>65</v>
      </c>
      <c r="AB88" s="5"/>
      <c r="AC88" s="5"/>
      <c r="AD88" s="5"/>
      <c r="AE88" s="315">
        <f t="shared" si="5"/>
        <v>580871000</v>
      </c>
      <c r="AF88" s="5"/>
      <c r="AG88" s="5"/>
      <c r="AH88" s="5"/>
    </row>
    <row r="89" spans="1:34" s="47" customFormat="1" ht="60" customHeight="1">
      <c r="A89" s="78" t="s">
        <v>252</v>
      </c>
      <c r="B89" s="162" t="s">
        <v>318</v>
      </c>
      <c r="C89" s="160" t="s">
        <v>174</v>
      </c>
      <c r="D89" s="80" t="s">
        <v>338</v>
      </c>
      <c r="E89" s="91" t="s">
        <v>339</v>
      </c>
      <c r="F89" s="29" t="s">
        <v>357</v>
      </c>
      <c r="G89" s="83" t="s">
        <v>358</v>
      </c>
      <c r="H89" s="65" t="s">
        <v>294</v>
      </c>
      <c r="I89" s="74" t="s">
        <v>342</v>
      </c>
      <c r="J89" s="369" t="s">
        <v>343</v>
      </c>
      <c r="K89" s="357">
        <v>135448000</v>
      </c>
      <c r="L89" s="387" t="s">
        <v>158</v>
      </c>
      <c r="M89" s="82" t="s">
        <v>359</v>
      </c>
      <c r="N89" s="82" t="s">
        <v>360</v>
      </c>
      <c r="O89" s="80"/>
      <c r="P89" s="80"/>
      <c r="Q89" s="80"/>
      <c r="R89" s="80"/>
      <c r="S89" s="64" t="s">
        <v>62</v>
      </c>
      <c r="T89" s="80">
        <v>1</v>
      </c>
      <c r="U89" s="80">
        <v>1</v>
      </c>
      <c r="V89" s="205"/>
      <c r="W89" s="205"/>
      <c r="X89" s="205"/>
      <c r="Y89" s="168" t="s">
        <v>361</v>
      </c>
      <c r="Z89" s="64" t="s">
        <v>64</v>
      </c>
      <c r="AA89" s="68" t="s">
        <v>65</v>
      </c>
      <c r="AB89" s="5" t="s">
        <v>347</v>
      </c>
      <c r="AC89" s="5"/>
      <c r="AD89" s="5"/>
      <c r="AE89" s="315">
        <f t="shared" si="5"/>
        <v>135448000</v>
      </c>
      <c r="AF89" s="5" t="s">
        <v>267</v>
      </c>
      <c r="AG89" s="5" t="s">
        <v>98</v>
      </c>
      <c r="AH89" s="5" t="s">
        <v>348</v>
      </c>
    </row>
    <row r="90" spans="1:34" s="47" customFormat="1" ht="60" customHeight="1">
      <c r="A90" s="78" t="s">
        <v>362</v>
      </c>
      <c r="B90" s="160" t="s">
        <v>266</v>
      </c>
      <c r="C90" s="160" t="s">
        <v>174</v>
      </c>
      <c r="D90" s="75" t="s">
        <v>363</v>
      </c>
      <c r="E90" s="91" t="s">
        <v>364</v>
      </c>
      <c r="F90" s="80" t="s">
        <v>365</v>
      </c>
      <c r="G90" s="75" t="s">
        <v>366</v>
      </c>
      <c r="H90" s="74" t="s">
        <v>294</v>
      </c>
      <c r="I90" s="75" t="s">
        <v>367</v>
      </c>
      <c r="J90" s="95" t="s">
        <v>368</v>
      </c>
      <c r="K90" s="388">
        <v>1441577000</v>
      </c>
      <c r="L90" s="360" t="s">
        <v>369</v>
      </c>
      <c r="M90" s="204" t="s">
        <v>60</v>
      </c>
      <c r="N90" s="26" t="s">
        <v>370</v>
      </c>
      <c r="O90" s="79"/>
      <c r="P90" s="79"/>
      <c r="Q90" s="79"/>
      <c r="R90" s="79"/>
      <c r="S90" s="64" t="s">
        <v>62</v>
      </c>
      <c r="T90" s="80">
        <f t="shared" si="6"/>
        <v>12</v>
      </c>
      <c r="U90" s="206">
        <v>3</v>
      </c>
      <c r="V90" s="206">
        <v>3</v>
      </c>
      <c r="W90" s="206">
        <v>3</v>
      </c>
      <c r="X90" s="206">
        <v>3</v>
      </c>
      <c r="Y90" s="168" t="s">
        <v>371</v>
      </c>
      <c r="Z90" s="64" t="s">
        <v>96</v>
      </c>
      <c r="AA90" s="39" t="s">
        <v>132</v>
      </c>
      <c r="AB90" s="5" t="s">
        <v>266</v>
      </c>
      <c r="AC90" s="5"/>
      <c r="AD90" s="15"/>
      <c r="AE90" s="315">
        <f t="shared" si="5"/>
        <v>1441577000</v>
      </c>
      <c r="AF90" s="5" t="s">
        <v>372</v>
      </c>
      <c r="AG90" s="68" t="s">
        <v>373</v>
      </c>
      <c r="AH90" s="5" t="s">
        <v>374</v>
      </c>
    </row>
    <row r="91" spans="1:34" s="47" customFormat="1" ht="60" customHeight="1">
      <c r="A91" s="78" t="s">
        <v>362</v>
      </c>
      <c r="B91" s="160" t="s">
        <v>266</v>
      </c>
      <c r="C91" s="160" t="s">
        <v>174</v>
      </c>
      <c r="D91" s="75" t="s">
        <v>363</v>
      </c>
      <c r="E91" s="91" t="s">
        <v>364</v>
      </c>
      <c r="F91" s="80" t="s">
        <v>365</v>
      </c>
      <c r="G91" s="75" t="s">
        <v>366</v>
      </c>
      <c r="H91" s="74" t="s">
        <v>294</v>
      </c>
      <c r="I91" s="75" t="s">
        <v>367</v>
      </c>
      <c r="J91" s="95" t="s">
        <v>368</v>
      </c>
      <c r="K91" s="388">
        <v>934534424</v>
      </c>
      <c r="L91" s="360" t="s">
        <v>375</v>
      </c>
      <c r="M91" s="204" t="s">
        <v>60</v>
      </c>
      <c r="N91" s="204" t="s">
        <v>376</v>
      </c>
      <c r="O91" s="79"/>
      <c r="P91" s="79"/>
      <c r="Q91" s="79"/>
      <c r="R91" s="79"/>
      <c r="S91" s="64" t="s">
        <v>62</v>
      </c>
      <c r="T91" s="80">
        <f t="shared" ref="T91" si="7">SUM(U91:X91)</f>
        <v>11</v>
      </c>
      <c r="U91" s="206">
        <v>1</v>
      </c>
      <c r="V91" s="206">
        <v>3</v>
      </c>
      <c r="W91" s="206">
        <v>4</v>
      </c>
      <c r="X91" s="206">
        <v>3</v>
      </c>
      <c r="Y91" s="168" t="s">
        <v>377</v>
      </c>
      <c r="Z91" s="64" t="s">
        <v>64</v>
      </c>
      <c r="AA91" s="68" t="s">
        <v>65</v>
      </c>
      <c r="AB91" s="5" t="s">
        <v>266</v>
      </c>
      <c r="AC91" s="5"/>
      <c r="AD91" s="15"/>
      <c r="AE91" s="315">
        <f t="shared" si="5"/>
        <v>934534424</v>
      </c>
      <c r="AF91" s="5" t="s">
        <v>372</v>
      </c>
      <c r="AG91" s="68" t="s">
        <v>373</v>
      </c>
      <c r="AH91" s="5" t="s">
        <v>374</v>
      </c>
    </row>
    <row r="92" spans="1:34" s="47" customFormat="1" ht="60" customHeight="1">
      <c r="A92" s="78" t="s">
        <v>362</v>
      </c>
      <c r="B92" s="162" t="s">
        <v>266</v>
      </c>
      <c r="C92" s="162" t="s">
        <v>174</v>
      </c>
      <c r="D92" s="75" t="s">
        <v>363</v>
      </c>
      <c r="E92" s="91" t="s">
        <v>364</v>
      </c>
      <c r="F92" s="80" t="s">
        <v>365</v>
      </c>
      <c r="G92" s="75" t="s">
        <v>366</v>
      </c>
      <c r="H92" s="74" t="s">
        <v>294</v>
      </c>
      <c r="I92" s="75" t="s">
        <v>367</v>
      </c>
      <c r="J92" s="95" t="s">
        <v>368</v>
      </c>
      <c r="K92" s="388">
        <v>327206313</v>
      </c>
      <c r="L92" s="360" t="s">
        <v>375</v>
      </c>
      <c r="M92" s="204" t="s">
        <v>60</v>
      </c>
      <c r="N92" s="204" t="s">
        <v>376</v>
      </c>
      <c r="O92" s="79"/>
      <c r="P92" s="79"/>
      <c r="Q92" s="79"/>
      <c r="R92" s="79"/>
      <c r="S92" s="64" t="s">
        <v>62</v>
      </c>
      <c r="T92" s="80">
        <f t="shared" si="6"/>
        <v>11</v>
      </c>
      <c r="U92" s="206">
        <v>1</v>
      </c>
      <c r="V92" s="206">
        <v>3</v>
      </c>
      <c r="W92" s="206">
        <v>4</v>
      </c>
      <c r="X92" s="206">
        <v>3</v>
      </c>
      <c r="Y92" s="168" t="s">
        <v>378</v>
      </c>
      <c r="Z92" s="64" t="s">
        <v>96</v>
      </c>
      <c r="AA92" s="39" t="s">
        <v>132</v>
      </c>
      <c r="AB92" s="5" t="s">
        <v>266</v>
      </c>
      <c r="AC92" s="5"/>
      <c r="AE92" s="315">
        <f t="shared" si="5"/>
        <v>327206313</v>
      </c>
      <c r="AF92" s="5" t="s">
        <v>372</v>
      </c>
      <c r="AG92" s="68" t="s">
        <v>373</v>
      </c>
      <c r="AH92" s="5" t="s">
        <v>374</v>
      </c>
    </row>
    <row r="93" spans="1:34" s="47" customFormat="1" ht="60" customHeight="1">
      <c r="A93" s="78" t="s">
        <v>362</v>
      </c>
      <c r="B93" s="162" t="s">
        <v>266</v>
      </c>
      <c r="C93" s="162" t="s">
        <v>174</v>
      </c>
      <c r="D93" s="75" t="s">
        <v>363</v>
      </c>
      <c r="E93" s="91" t="s">
        <v>364</v>
      </c>
      <c r="F93" s="80" t="s">
        <v>365</v>
      </c>
      <c r="G93" s="75" t="s">
        <v>366</v>
      </c>
      <c r="H93" s="74" t="s">
        <v>294</v>
      </c>
      <c r="I93" s="75" t="s">
        <v>367</v>
      </c>
      <c r="J93" s="95" t="s">
        <v>368</v>
      </c>
      <c r="K93" s="388">
        <v>110448000</v>
      </c>
      <c r="L93" s="360" t="s">
        <v>379</v>
      </c>
      <c r="M93" s="204" t="s">
        <v>60</v>
      </c>
      <c r="N93" s="204" t="s">
        <v>104</v>
      </c>
      <c r="O93" s="79"/>
      <c r="P93" s="79"/>
      <c r="Q93" s="79"/>
      <c r="R93" s="79"/>
      <c r="S93" s="64" t="s">
        <v>62</v>
      </c>
      <c r="T93" s="80">
        <f t="shared" si="6"/>
        <v>12</v>
      </c>
      <c r="U93" s="64">
        <v>3</v>
      </c>
      <c r="V93" s="64">
        <v>3</v>
      </c>
      <c r="W93" s="64">
        <v>3</v>
      </c>
      <c r="X93" s="64">
        <v>3</v>
      </c>
      <c r="Y93" s="168" t="s">
        <v>380</v>
      </c>
      <c r="Z93" s="64" t="s">
        <v>96</v>
      </c>
      <c r="AA93" s="39" t="s">
        <v>132</v>
      </c>
      <c r="AB93" s="5" t="s">
        <v>266</v>
      </c>
      <c r="AC93" s="326"/>
      <c r="AD93" s="68"/>
      <c r="AE93" s="315">
        <f t="shared" si="5"/>
        <v>110448000</v>
      </c>
      <c r="AF93" s="5" t="s">
        <v>372</v>
      </c>
      <c r="AG93" s="68" t="s">
        <v>373</v>
      </c>
      <c r="AH93" s="5" t="s">
        <v>374</v>
      </c>
    </row>
    <row r="94" spans="1:34" s="47" customFormat="1" ht="60" customHeight="1">
      <c r="A94" s="78" t="s">
        <v>362</v>
      </c>
      <c r="B94" s="162" t="s">
        <v>266</v>
      </c>
      <c r="C94" s="162" t="s">
        <v>174</v>
      </c>
      <c r="D94" s="75" t="s">
        <v>363</v>
      </c>
      <c r="E94" s="91" t="s">
        <v>364</v>
      </c>
      <c r="F94" s="80" t="s">
        <v>365</v>
      </c>
      <c r="G94" s="75" t="s">
        <v>366</v>
      </c>
      <c r="H94" s="74" t="s">
        <v>294</v>
      </c>
      <c r="I94" s="75" t="s">
        <v>367</v>
      </c>
      <c r="J94" s="95" t="s">
        <v>368</v>
      </c>
      <c r="K94" s="388">
        <v>1757216000</v>
      </c>
      <c r="L94" s="360" t="s">
        <v>379</v>
      </c>
      <c r="M94" s="204" t="s">
        <v>60</v>
      </c>
      <c r="N94" s="204" t="s">
        <v>190</v>
      </c>
      <c r="O94" s="79"/>
      <c r="P94" s="79"/>
      <c r="Q94" s="79"/>
      <c r="R94" s="79"/>
      <c r="S94" s="64" t="s">
        <v>62</v>
      </c>
      <c r="T94" s="80">
        <f t="shared" si="6"/>
        <v>12</v>
      </c>
      <c r="U94" s="64">
        <v>3</v>
      </c>
      <c r="V94" s="64">
        <v>3</v>
      </c>
      <c r="W94" s="64">
        <v>3</v>
      </c>
      <c r="X94" s="64">
        <v>3</v>
      </c>
      <c r="Y94" s="168" t="s">
        <v>381</v>
      </c>
      <c r="Z94" s="64" t="s">
        <v>64</v>
      </c>
      <c r="AA94" s="68" t="s">
        <v>65</v>
      </c>
      <c r="AB94" s="5" t="s">
        <v>266</v>
      </c>
      <c r="AC94" s="5"/>
      <c r="AD94" s="5"/>
      <c r="AE94" s="315">
        <f t="shared" si="5"/>
        <v>1757216000</v>
      </c>
      <c r="AF94" s="5" t="s">
        <v>372</v>
      </c>
      <c r="AG94" s="68" t="s">
        <v>373</v>
      </c>
      <c r="AH94" s="5" t="s">
        <v>374</v>
      </c>
    </row>
    <row r="95" spans="1:34" s="47" customFormat="1" ht="60" customHeight="1">
      <c r="A95" s="78" t="s">
        <v>362</v>
      </c>
      <c r="B95" s="162" t="s">
        <v>266</v>
      </c>
      <c r="C95" s="162" t="s">
        <v>174</v>
      </c>
      <c r="D95" s="75" t="s">
        <v>363</v>
      </c>
      <c r="E95" s="91" t="s">
        <v>364</v>
      </c>
      <c r="F95" s="80" t="s">
        <v>365</v>
      </c>
      <c r="G95" s="75" t="s">
        <v>366</v>
      </c>
      <c r="H95" s="74" t="s">
        <v>294</v>
      </c>
      <c r="I95" s="75" t="s">
        <v>367</v>
      </c>
      <c r="J95" s="95" t="s">
        <v>368</v>
      </c>
      <c r="K95" s="389">
        <v>2467026763</v>
      </c>
      <c r="L95" s="360" t="s">
        <v>382</v>
      </c>
      <c r="M95" s="204" t="s">
        <v>60</v>
      </c>
      <c r="N95" s="204" t="s">
        <v>376</v>
      </c>
      <c r="O95" s="80"/>
      <c r="P95" s="80"/>
      <c r="Q95" s="80"/>
      <c r="R95" s="80"/>
      <c r="S95" s="64" t="s">
        <v>62</v>
      </c>
      <c r="T95" s="80">
        <f t="shared" si="6"/>
        <v>10</v>
      </c>
      <c r="U95" s="80">
        <v>1</v>
      </c>
      <c r="V95" s="80">
        <v>2</v>
      </c>
      <c r="W95" s="80">
        <v>3</v>
      </c>
      <c r="X95" s="80">
        <v>4</v>
      </c>
      <c r="Y95" s="168" t="s">
        <v>383</v>
      </c>
      <c r="Z95" s="64" t="s">
        <v>64</v>
      </c>
      <c r="AA95" s="68" t="s">
        <v>65</v>
      </c>
      <c r="AB95" s="5" t="s">
        <v>266</v>
      </c>
      <c r="AC95" s="5"/>
      <c r="AD95" s="15"/>
      <c r="AE95" s="315">
        <f t="shared" si="5"/>
        <v>2467026763</v>
      </c>
      <c r="AF95" s="5" t="s">
        <v>372</v>
      </c>
      <c r="AG95" s="68" t="s">
        <v>373</v>
      </c>
      <c r="AH95" s="5" t="s">
        <v>374</v>
      </c>
    </row>
    <row r="96" spans="1:34" s="47" customFormat="1" ht="60" customHeight="1">
      <c r="A96" s="78" t="s">
        <v>362</v>
      </c>
      <c r="B96" s="160" t="s">
        <v>266</v>
      </c>
      <c r="C96" s="160" t="s">
        <v>174</v>
      </c>
      <c r="D96" s="75" t="s">
        <v>363</v>
      </c>
      <c r="E96" s="91" t="s">
        <v>364</v>
      </c>
      <c r="F96" s="80" t="s">
        <v>365</v>
      </c>
      <c r="G96" s="75" t="s">
        <v>366</v>
      </c>
      <c r="H96" s="74" t="s">
        <v>294</v>
      </c>
      <c r="I96" s="75" t="s">
        <v>367</v>
      </c>
      <c r="J96" s="95" t="s">
        <v>368</v>
      </c>
      <c r="K96" s="389">
        <v>107386000</v>
      </c>
      <c r="L96" s="360" t="s">
        <v>170</v>
      </c>
      <c r="M96" s="204" t="s">
        <v>60</v>
      </c>
      <c r="N96" s="204" t="s">
        <v>104</v>
      </c>
      <c r="O96" s="80"/>
      <c r="P96" s="80"/>
      <c r="Q96" s="80"/>
      <c r="R96" s="80"/>
      <c r="S96" s="64" t="s">
        <v>62</v>
      </c>
      <c r="T96" s="80">
        <f t="shared" ref="T96" si="8">SUM(U96:X96)</f>
        <v>12</v>
      </c>
      <c r="U96" s="80">
        <v>2</v>
      </c>
      <c r="V96" s="80">
        <v>4</v>
      </c>
      <c r="W96" s="80">
        <v>3</v>
      </c>
      <c r="X96" s="80">
        <v>3</v>
      </c>
      <c r="Y96" s="168" t="s">
        <v>384</v>
      </c>
      <c r="Z96" s="64" t="s">
        <v>64</v>
      </c>
      <c r="AA96" s="68" t="s">
        <v>65</v>
      </c>
      <c r="AB96" s="5" t="s">
        <v>266</v>
      </c>
      <c r="AC96" s="5"/>
      <c r="AD96" s="15"/>
      <c r="AE96" s="315">
        <f t="shared" si="5"/>
        <v>107386000</v>
      </c>
      <c r="AF96" s="5" t="s">
        <v>372</v>
      </c>
      <c r="AG96" s="68" t="s">
        <v>373</v>
      </c>
      <c r="AH96" s="5" t="s">
        <v>374</v>
      </c>
    </row>
    <row r="97" spans="1:34" s="47" customFormat="1" ht="60" customHeight="1">
      <c r="A97" s="78" t="s">
        <v>362</v>
      </c>
      <c r="B97" s="162" t="s">
        <v>266</v>
      </c>
      <c r="C97" s="162" t="s">
        <v>174</v>
      </c>
      <c r="D97" s="75" t="s">
        <v>363</v>
      </c>
      <c r="E97" s="91" t="s">
        <v>364</v>
      </c>
      <c r="F97" s="80" t="s">
        <v>365</v>
      </c>
      <c r="G97" s="75" t="s">
        <v>366</v>
      </c>
      <c r="H97" s="74" t="s">
        <v>294</v>
      </c>
      <c r="I97" s="75" t="s">
        <v>367</v>
      </c>
      <c r="J97" s="95" t="s">
        <v>368</v>
      </c>
      <c r="K97" s="389">
        <v>250209500</v>
      </c>
      <c r="L97" s="360" t="s">
        <v>170</v>
      </c>
      <c r="M97" s="204" t="s">
        <v>60</v>
      </c>
      <c r="N97" s="204" t="s">
        <v>104</v>
      </c>
      <c r="O97" s="80" t="s">
        <v>385</v>
      </c>
      <c r="P97" s="80"/>
      <c r="Q97" s="80"/>
      <c r="R97" s="80"/>
      <c r="S97" s="64" t="s">
        <v>62</v>
      </c>
      <c r="T97" s="80">
        <f t="shared" si="6"/>
        <v>12</v>
      </c>
      <c r="U97" s="80">
        <v>2</v>
      </c>
      <c r="V97" s="80">
        <v>4</v>
      </c>
      <c r="W97" s="80">
        <v>3</v>
      </c>
      <c r="X97" s="80">
        <v>3</v>
      </c>
      <c r="Y97" s="168" t="s">
        <v>386</v>
      </c>
      <c r="Z97" s="64" t="s">
        <v>96</v>
      </c>
      <c r="AA97" s="5" t="s">
        <v>387</v>
      </c>
      <c r="AB97" s="5" t="s">
        <v>266</v>
      </c>
      <c r="AC97" s="5"/>
      <c r="AD97" s="5"/>
      <c r="AE97" s="315">
        <f t="shared" si="5"/>
        <v>250209500</v>
      </c>
      <c r="AF97" s="5" t="s">
        <v>372</v>
      </c>
      <c r="AG97" s="68" t="s">
        <v>373</v>
      </c>
      <c r="AH97" s="5" t="s">
        <v>374</v>
      </c>
    </row>
    <row r="98" spans="1:34" s="47" customFormat="1" ht="60" customHeight="1">
      <c r="A98" s="78" t="s">
        <v>388</v>
      </c>
      <c r="B98" s="160" t="s">
        <v>389</v>
      </c>
      <c r="C98" s="160" t="s">
        <v>390</v>
      </c>
      <c r="D98" s="39" t="s">
        <v>391</v>
      </c>
      <c r="E98" s="257" t="s">
        <v>392</v>
      </c>
      <c r="F98" s="80" t="s">
        <v>393</v>
      </c>
      <c r="G98" s="93" t="s">
        <v>394</v>
      </c>
      <c r="H98" s="74" t="s">
        <v>395</v>
      </c>
      <c r="I98" s="75" t="s">
        <v>396</v>
      </c>
      <c r="J98" s="95" t="s">
        <v>397</v>
      </c>
      <c r="K98" s="357">
        <v>331344000</v>
      </c>
      <c r="L98" s="360" t="s">
        <v>215</v>
      </c>
      <c r="M98" s="196" t="s">
        <v>263</v>
      </c>
      <c r="N98" s="196" t="s">
        <v>190</v>
      </c>
      <c r="O98" s="80"/>
      <c r="P98" s="80"/>
      <c r="Q98" s="80"/>
      <c r="R98" s="80"/>
      <c r="S98" s="64" t="s">
        <v>62</v>
      </c>
      <c r="T98" s="80">
        <f t="shared" si="6"/>
        <v>125</v>
      </c>
      <c r="U98" s="64">
        <v>0</v>
      </c>
      <c r="V98" s="64">
        <v>40</v>
      </c>
      <c r="W98" s="64">
        <v>40</v>
      </c>
      <c r="X98" s="64">
        <v>45</v>
      </c>
      <c r="Y98" s="168" t="s">
        <v>398</v>
      </c>
      <c r="Z98" s="64" t="s">
        <v>64</v>
      </c>
      <c r="AA98" s="5" t="s">
        <v>65</v>
      </c>
      <c r="AB98" s="5" t="s">
        <v>399</v>
      </c>
      <c r="AC98" s="5"/>
      <c r="AD98" s="5"/>
      <c r="AE98" s="315">
        <f t="shared" si="5"/>
        <v>331344000</v>
      </c>
      <c r="AF98" s="5" t="s">
        <v>267</v>
      </c>
      <c r="AG98" s="68" t="s">
        <v>98</v>
      </c>
      <c r="AH98" s="5" t="s">
        <v>400</v>
      </c>
    </row>
    <row r="99" spans="1:34" s="47" customFormat="1" ht="60" customHeight="1">
      <c r="A99" s="78" t="s">
        <v>388</v>
      </c>
      <c r="B99" s="160" t="s">
        <v>389</v>
      </c>
      <c r="C99" s="160" t="s">
        <v>390</v>
      </c>
      <c r="D99" s="39" t="s">
        <v>391</v>
      </c>
      <c r="E99" s="257" t="s">
        <v>392</v>
      </c>
      <c r="F99" s="80" t="s">
        <v>393</v>
      </c>
      <c r="G99" s="93" t="s">
        <v>394</v>
      </c>
      <c r="H99" s="74" t="s">
        <v>395</v>
      </c>
      <c r="I99" s="75" t="s">
        <v>396</v>
      </c>
      <c r="J99" s="95" t="s">
        <v>397</v>
      </c>
      <c r="K99" s="357">
        <v>26846500</v>
      </c>
      <c r="L99" s="360" t="s">
        <v>401</v>
      </c>
      <c r="M99" s="196" t="s">
        <v>263</v>
      </c>
      <c r="N99" s="196" t="s">
        <v>402</v>
      </c>
      <c r="O99" s="80"/>
      <c r="P99" s="80"/>
      <c r="Q99" s="80"/>
      <c r="R99" s="80"/>
      <c r="S99" s="64" t="s">
        <v>62</v>
      </c>
      <c r="T99" s="80">
        <f t="shared" ref="T99:T100" si="9">SUM(U99:X99)</f>
        <v>125</v>
      </c>
      <c r="U99" s="64">
        <v>0</v>
      </c>
      <c r="V99" s="64">
        <v>40</v>
      </c>
      <c r="W99" s="64">
        <v>40</v>
      </c>
      <c r="X99" s="64">
        <v>45</v>
      </c>
      <c r="Y99" s="168" t="s">
        <v>403</v>
      </c>
      <c r="Z99" s="64" t="s">
        <v>64</v>
      </c>
      <c r="AA99" s="5" t="s">
        <v>65</v>
      </c>
      <c r="AB99" s="5" t="s">
        <v>399</v>
      </c>
      <c r="AC99" s="5"/>
      <c r="AD99" s="5"/>
      <c r="AE99" s="315">
        <f t="shared" si="5"/>
        <v>26846500</v>
      </c>
      <c r="AF99" s="5" t="s">
        <v>267</v>
      </c>
      <c r="AG99" s="68" t="s">
        <v>98</v>
      </c>
      <c r="AH99" s="5" t="s">
        <v>400</v>
      </c>
    </row>
    <row r="100" spans="1:34" s="47" customFormat="1" ht="60" customHeight="1">
      <c r="A100" s="78" t="s">
        <v>388</v>
      </c>
      <c r="B100" s="160" t="s">
        <v>389</v>
      </c>
      <c r="C100" s="160" t="s">
        <v>390</v>
      </c>
      <c r="D100" s="39" t="s">
        <v>391</v>
      </c>
      <c r="E100" s="257" t="s">
        <v>392</v>
      </c>
      <c r="F100" s="80" t="s">
        <v>393</v>
      </c>
      <c r="G100" s="93" t="s">
        <v>394</v>
      </c>
      <c r="H100" s="74" t="s">
        <v>395</v>
      </c>
      <c r="I100" s="75" t="s">
        <v>396</v>
      </c>
      <c r="J100" s="95" t="s">
        <v>397</v>
      </c>
      <c r="K100" s="357">
        <v>500000000</v>
      </c>
      <c r="L100" s="360" t="s">
        <v>401</v>
      </c>
      <c r="M100" s="196" t="s">
        <v>263</v>
      </c>
      <c r="N100" s="196" t="s">
        <v>402</v>
      </c>
      <c r="O100" s="80"/>
      <c r="P100" s="80"/>
      <c r="Q100" s="80"/>
      <c r="R100" s="80"/>
      <c r="S100" s="64" t="s">
        <v>62</v>
      </c>
      <c r="T100" s="80">
        <f t="shared" si="9"/>
        <v>125</v>
      </c>
      <c r="U100" s="64">
        <v>0</v>
      </c>
      <c r="V100" s="64">
        <v>40</v>
      </c>
      <c r="W100" s="64">
        <v>40</v>
      </c>
      <c r="X100" s="64">
        <v>45</v>
      </c>
      <c r="Y100" s="168" t="s">
        <v>404</v>
      </c>
      <c r="Z100" s="64" t="s">
        <v>96</v>
      </c>
      <c r="AA100" s="5"/>
      <c r="AB100" s="5" t="s">
        <v>399</v>
      </c>
      <c r="AC100" s="5"/>
      <c r="AD100" s="5"/>
      <c r="AE100" s="315">
        <f t="shared" si="5"/>
        <v>500000000</v>
      </c>
      <c r="AF100" s="5" t="s">
        <v>267</v>
      </c>
      <c r="AG100" s="68" t="s">
        <v>98</v>
      </c>
      <c r="AH100" s="5" t="s">
        <v>400</v>
      </c>
    </row>
    <row r="101" spans="1:34" s="47" customFormat="1" ht="60" customHeight="1">
      <c r="A101" s="78" t="s">
        <v>388</v>
      </c>
      <c r="B101" s="160" t="s">
        <v>389</v>
      </c>
      <c r="C101" s="160" t="s">
        <v>390</v>
      </c>
      <c r="D101" s="39" t="s">
        <v>391</v>
      </c>
      <c r="E101" s="257" t="s">
        <v>392</v>
      </c>
      <c r="F101" s="74" t="s">
        <v>405</v>
      </c>
      <c r="G101" s="75" t="s">
        <v>406</v>
      </c>
      <c r="H101" s="74" t="s">
        <v>407</v>
      </c>
      <c r="I101" s="75" t="s">
        <v>408</v>
      </c>
      <c r="J101" s="96" t="s">
        <v>409</v>
      </c>
      <c r="K101" s="357">
        <v>600000000</v>
      </c>
      <c r="L101" s="360" t="s">
        <v>410</v>
      </c>
      <c r="M101" s="196" t="s">
        <v>411</v>
      </c>
      <c r="N101" s="196" t="s">
        <v>412</v>
      </c>
      <c r="O101" s="79" t="s">
        <v>413</v>
      </c>
      <c r="P101" s="79" t="s">
        <v>413</v>
      </c>
      <c r="Q101" s="79" t="s">
        <v>413</v>
      </c>
      <c r="R101" s="79" t="s">
        <v>413</v>
      </c>
      <c r="S101" s="64" t="s">
        <v>62</v>
      </c>
      <c r="T101" s="80">
        <f t="shared" si="6"/>
        <v>125</v>
      </c>
      <c r="U101" s="64">
        <v>0</v>
      </c>
      <c r="V101" s="64">
        <v>0</v>
      </c>
      <c r="W101" s="64">
        <v>0</v>
      </c>
      <c r="X101" s="64">
        <v>125</v>
      </c>
      <c r="Y101" s="168" t="s">
        <v>414</v>
      </c>
      <c r="Z101" s="64" t="s">
        <v>64</v>
      </c>
      <c r="AA101" s="5" t="s">
        <v>65</v>
      </c>
      <c r="AB101" s="5" t="s">
        <v>399</v>
      </c>
      <c r="AC101" s="5"/>
      <c r="AE101" s="315">
        <f t="shared" si="5"/>
        <v>600000000</v>
      </c>
      <c r="AF101" s="5" t="s">
        <v>267</v>
      </c>
      <c r="AG101" s="68" t="s">
        <v>98</v>
      </c>
      <c r="AH101" s="5" t="s">
        <v>400</v>
      </c>
    </row>
    <row r="102" spans="1:34" s="47" customFormat="1" ht="60" customHeight="1">
      <c r="A102" s="78" t="s">
        <v>388</v>
      </c>
      <c r="B102" s="160" t="s">
        <v>389</v>
      </c>
      <c r="C102" s="160" t="s">
        <v>390</v>
      </c>
      <c r="D102" s="39" t="s">
        <v>391</v>
      </c>
      <c r="E102" s="257" t="s">
        <v>392</v>
      </c>
      <c r="F102" s="80" t="s">
        <v>393</v>
      </c>
      <c r="G102" s="93" t="s">
        <v>394</v>
      </c>
      <c r="H102" s="74" t="s">
        <v>395</v>
      </c>
      <c r="I102" s="75" t="s">
        <v>415</v>
      </c>
      <c r="J102" s="96" t="s">
        <v>416</v>
      </c>
      <c r="K102" s="357">
        <v>20000000</v>
      </c>
      <c r="L102" s="360" t="s">
        <v>417</v>
      </c>
      <c r="M102" s="196" t="s">
        <v>263</v>
      </c>
      <c r="N102" s="196" t="s">
        <v>402</v>
      </c>
      <c r="O102" s="79"/>
      <c r="P102" s="79"/>
      <c r="Q102" s="79"/>
      <c r="R102" s="79"/>
      <c r="S102" s="64" t="s">
        <v>62</v>
      </c>
      <c r="T102" s="80">
        <f t="shared" si="6"/>
        <v>125</v>
      </c>
      <c r="U102" s="64">
        <v>0</v>
      </c>
      <c r="V102" s="64">
        <v>0</v>
      </c>
      <c r="W102" s="64">
        <v>0</v>
      </c>
      <c r="X102" s="64">
        <v>125</v>
      </c>
      <c r="Y102" s="168" t="s">
        <v>418</v>
      </c>
      <c r="Z102" s="64" t="s">
        <v>96</v>
      </c>
      <c r="AA102" s="5"/>
      <c r="AB102" s="5" t="s">
        <v>399</v>
      </c>
      <c r="AC102" s="5"/>
      <c r="AE102" s="315">
        <f t="shared" si="5"/>
        <v>20000000</v>
      </c>
      <c r="AF102" s="5" t="s">
        <v>267</v>
      </c>
      <c r="AG102" s="68" t="s">
        <v>98</v>
      </c>
      <c r="AH102" s="5" t="s">
        <v>400</v>
      </c>
    </row>
    <row r="103" spans="1:34" s="47" customFormat="1" ht="60" customHeight="1">
      <c r="A103" s="78" t="s">
        <v>388</v>
      </c>
      <c r="B103" s="160" t="s">
        <v>389</v>
      </c>
      <c r="C103" s="160" t="s">
        <v>390</v>
      </c>
      <c r="D103" s="39" t="s">
        <v>391</v>
      </c>
      <c r="E103" s="257" t="s">
        <v>392</v>
      </c>
      <c r="F103" s="80" t="s">
        <v>393</v>
      </c>
      <c r="G103" s="93" t="s">
        <v>394</v>
      </c>
      <c r="H103" s="74" t="s">
        <v>395</v>
      </c>
      <c r="I103" s="75" t="s">
        <v>415</v>
      </c>
      <c r="J103" s="96" t="s">
        <v>416</v>
      </c>
      <c r="K103" s="357">
        <v>255828500</v>
      </c>
      <c r="L103" s="360" t="s">
        <v>419</v>
      </c>
      <c r="M103" s="196" t="s">
        <v>263</v>
      </c>
      <c r="N103" s="196" t="s">
        <v>402</v>
      </c>
      <c r="O103" s="79"/>
      <c r="P103" s="79"/>
      <c r="Q103" s="79"/>
      <c r="R103" s="79"/>
      <c r="S103" s="64" t="s">
        <v>62</v>
      </c>
      <c r="T103" s="80">
        <f t="shared" si="6"/>
        <v>125</v>
      </c>
      <c r="U103" s="64">
        <v>0</v>
      </c>
      <c r="V103" s="64">
        <v>0</v>
      </c>
      <c r="W103" s="64">
        <v>0</v>
      </c>
      <c r="X103" s="64">
        <v>125</v>
      </c>
      <c r="Y103" s="168" t="s">
        <v>420</v>
      </c>
      <c r="Z103" s="64" t="s">
        <v>64</v>
      </c>
      <c r="AA103" s="5" t="s">
        <v>65</v>
      </c>
      <c r="AB103" s="5" t="s">
        <v>399</v>
      </c>
      <c r="AC103" s="5"/>
      <c r="AE103" s="315">
        <f t="shared" si="5"/>
        <v>255828500</v>
      </c>
      <c r="AF103" s="5" t="s">
        <v>267</v>
      </c>
      <c r="AG103" s="68" t="s">
        <v>98</v>
      </c>
      <c r="AH103" s="5" t="s">
        <v>400</v>
      </c>
    </row>
    <row r="104" spans="1:34" s="47" customFormat="1" ht="60" customHeight="1">
      <c r="A104" s="78" t="s">
        <v>388</v>
      </c>
      <c r="B104" s="160" t="s">
        <v>389</v>
      </c>
      <c r="C104" s="160" t="s">
        <v>390</v>
      </c>
      <c r="D104" s="39" t="s">
        <v>391</v>
      </c>
      <c r="E104" s="257" t="s">
        <v>392</v>
      </c>
      <c r="F104" s="80" t="s">
        <v>393</v>
      </c>
      <c r="G104" s="93" t="s">
        <v>394</v>
      </c>
      <c r="H104" s="74" t="s">
        <v>395</v>
      </c>
      <c r="I104" s="75" t="s">
        <v>415</v>
      </c>
      <c r="J104" s="96" t="s">
        <v>416</v>
      </c>
      <c r="K104" s="357">
        <v>380000000</v>
      </c>
      <c r="L104" s="360" t="s">
        <v>419</v>
      </c>
      <c r="M104" s="196" t="s">
        <v>263</v>
      </c>
      <c r="N104" s="196" t="s">
        <v>402</v>
      </c>
      <c r="O104" s="79"/>
      <c r="P104" s="79"/>
      <c r="Q104" s="79"/>
      <c r="R104" s="79"/>
      <c r="S104" s="64" t="s">
        <v>62</v>
      </c>
      <c r="T104" s="80">
        <f t="shared" si="6"/>
        <v>125</v>
      </c>
      <c r="U104" s="64">
        <v>0</v>
      </c>
      <c r="V104" s="64">
        <v>0</v>
      </c>
      <c r="W104" s="64">
        <v>0</v>
      </c>
      <c r="X104" s="64">
        <v>125</v>
      </c>
      <c r="Y104" s="168" t="s">
        <v>421</v>
      </c>
      <c r="Z104" s="64" t="s">
        <v>96</v>
      </c>
      <c r="AA104" s="5"/>
      <c r="AB104" s="5" t="s">
        <v>399</v>
      </c>
      <c r="AC104" s="5"/>
      <c r="AE104" s="315">
        <f t="shared" si="5"/>
        <v>380000000</v>
      </c>
      <c r="AF104" s="5" t="s">
        <v>267</v>
      </c>
      <c r="AG104" s="68" t="s">
        <v>98</v>
      </c>
      <c r="AH104" s="5" t="s">
        <v>400</v>
      </c>
    </row>
    <row r="105" spans="1:34" s="47" customFormat="1" ht="60" customHeight="1">
      <c r="A105" s="78" t="s">
        <v>388</v>
      </c>
      <c r="B105" s="160" t="s">
        <v>389</v>
      </c>
      <c r="C105" s="160" t="s">
        <v>390</v>
      </c>
      <c r="D105" s="39" t="s">
        <v>391</v>
      </c>
      <c r="E105" s="257" t="s">
        <v>392</v>
      </c>
      <c r="F105" s="74" t="s">
        <v>422</v>
      </c>
      <c r="G105" s="75" t="s">
        <v>394</v>
      </c>
      <c r="H105" s="74" t="s">
        <v>407</v>
      </c>
      <c r="I105" s="75" t="s">
        <v>423</v>
      </c>
      <c r="J105" s="96" t="s">
        <v>424</v>
      </c>
      <c r="K105" s="357">
        <v>475000000</v>
      </c>
      <c r="L105" s="360" t="s">
        <v>425</v>
      </c>
      <c r="M105" s="196" t="s">
        <v>411</v>
      </c>
      <c r="N105" s="196" t="s">
        <v>426</v>
      </c>
      <c r="O105" s="196" t="s">
        <v>427</v>
      </c>
      <c r="P105" s="196" t="s">
        <v>428</v>
      </c>
      <c r="Q105" s="196" t="s">
        <v>429</v>
      </c>
      <c r="R105" s="196" t="s">
        <v>430</v>
      </c>
      <c r="S105" s="64" t="s">
        <v>62</v>
      </c>
      <c r="T105" s="80">
        <f t="shared" si="6"/>
        <v>12000</v>
      </c>
      <c r="U105" s="64">
        <v>0</v>
      </c>
      <c r="V105" s="64">
        <v>0</v>
      </c>
      <c r="W105" s="64">
        <v>0</v>
      </c>
      <c r="X105" s="64">
        <v>12000</v>
      </c>
      <c r="Y105" s="168" t="s">
        <v>431</v>
      </c>
      <c r="Z105" s="64" t="s">
        <v>64</v>
      </c>
      <c r="AA105" s="5" t="s">
        <v>65</v>
      </c>
      <c r="AB105" s="5" t="s">
        <v>399</v>
      </c>
      <c r="AC105" s="5"/>
      <c r="AE105" s="315">
        <f t="shared" si="5"/>
        <v>475000000</v>
      </c>
      <c r="AF105" s="5" t="s">
        <v>267</v>
      </c>
      <c r="AG105" s="68" t="s">
        <v>98</v>
      </c>
      <c r="AH105" s="5" t="s">
        <v>400</v>
      </c>
    </row>
    <row r="106" spans="1:34" s="47" customFormat="1" ht="60" customHeight="1">
      <c r="A106" s="78" t="s">
        <v>388</v>
      </c>
      <c r="B106" s="160" t="s">
        <v>389</v>
      </c>
      <c r="C106" s="160" t="s">
        <v>390</v>
      </c>
      <c r="D106" s="39" t="s">
        <v>391</v>
      </c>
      <c r="E106" s="257" t="s">
        <v>392</v>
      </c>
      <c r="F106" s="74" t="s">
        <v>422</v>
      </c>
      <c r="G106" s="75" t="s">
        <v>394</v>
      </c>
      <c r="H106" s="74" t="s">
        <v>407</v>
      </c>
      <c r="I106" s="75" t="s">
        <v>432</v>
      </c>
      <c r="J106" s="378" t="s">
        <v>433</v>
      </c>
      <c r="K106" s="357">
        <v>2967577210</v>
      </c>
      <c r="L106" s="360" t="s">
        <v>434</v>
      </c>
      <c r="M106" s="196" t="s">
        <v>263</v>
      </c>
      <c r="N106" s="196" t="s">
        <v>435</v>
      </c>
      <c r="O106" s="79"/>
      <c r="P106" s="79"/>
      <c r="Q106" s="79"/>
      <c r="R106" s="79"/>
      <c r="S106" s="64" t="s">
        <v>62</v>
      </c>
      <c r="T106" s="80">
        <f t="shared" si="6"/>
        <v>1</v>
      </c>
      <c r="U106" s="64">
        <v>0</v>
      </c>
      <c r="V106" s="64">
        <v>0</v>
      </c>
      <c r="W106" s="64">
        <v>0</v>
      </c>
      <c r="X106" s="64">
        <v>1</v>
      </c>
      <c r="Y106" s="168" t="s">
        <v>436</v>
      </c>
      <c r="Z106" s="64" t="s">
        <v>64</v>
      </c>
      <c r="AA106" s="5" t="s">
        <v>65</v>
      </c>
      <c r="AB106" s="5" t="s">
        <v>399</v>
      </c>
      <c r="AC106" s="5"/>
      <c r="AE106" s="315">
        <f t="shared" si="5"/>
        <v>2967577210</v>
      </c>
      <c r="AF106" s="5" t="s">
        <v>267</v>
      </c>
      <c r="AG106" s="68" t="s">
        <v>98</v>
      </c>
      <c r="AH106" s="5" t="s">
        <v>400</v>
      </c>
    </row>
    <row r="107" spans="1:34" s="47" customFormat="1" ht="60" customHeight="1">
      <c r="A107" s="78" t="s">
        <v>388</v>
      </c>
      <c r="B107" s="160" t="s">
        <v>389</v>
      </c>
      <c r="C107" s="160" t="s">
        <v>390</v>
      </c>
      <c r="D107" s="39" t="s">
        <v>437</v>
      </c>
      <c r="E107" s="257" t="s">
        <v>392</v>
      </c>
      <c r="F107" s="74" t="s">
        <v>422</v>
      </c>
      <c r="G107" s="75" t="s">
        <v>394</v>
      </c>
      <c r="H107" s="74" t="s">
        <v>407</v>
      </c>
      <c r="I107" s="75" t="s">
        <v>432</v>
      </c>
      <c r="J107" s="378" t="s">
        <v>433</v>
      </c>
      <c r="K107" s="357">
        <v>869030000</v>
      </c>
      <c r="L107" s="360" t="s">
        <v>438</v>
      </c>
      <c r="M107" s="43" t="s">
        <v>283</v>
      </c>
      <c r="N107" s="39" t="s">
        <v>426</v>
      </c>
      <c r="O107" s="80" t="s">
        <v>413</v>
      </c>
      <c r="P107" s="80" t="s">
        <v>413</v>
      </c>
      <c r="Q107" s="80" t="s">
        <v>413</v>
      </c>
      <c r="R107" s="80" t="s">
        <v>413</v>
      </c>
      <c r="S107" s="64" t="s">
        <v>62</v>
      </c>
      <c r="T107" s="80">
        <f t="shared" si="6"/>
        <v>1</v>
      </c>
      <c r="U107" s="64">
        <v>0</v>
      </c>
      <c r="V107" s="64">
        <v>0</v>
      </c>
      <c r="W107" s="64">
        <v>0</v>
      </c>
      <c r="X107" s="64">
        <v>1</v>
      </c>
      <c r="Y107" s="168" t="s">
        <v>439</v>
      </c>
      <c r="Z107" s="64" t="s">
        <v>96</v>
      </c>
      <c r="AA107" s="68"/>
      <c r="AB107" s="5" t="s">
        <v>399</v>
      </c>
      <c r="AC107" s="15"/>
      <c r="AD107" s="5"/>
      <c r="AE107" s="315">
        <f t="shared" si="5"/>
        <v>869030000</v>
      </c>
      <c r="AF107" s="5" t="s">
        <v>267</v>
      </c>
      <c r="AG107" s="68" t="s">
        <v>98</v>
      </c>
      <c r="AH107" s="5" t="s">
        <v>400</v>
      </c>
    </row>
    <row r="108" spans="1:34" s="47" customFormat="1" ht="60" customHeight="1">
      <c r="A108" s="78" t="s">
        <v>362</v>
      </c>
      <c r="B108" s="162" t="s">
        <v>266</v>
      </c>
      <c r="C108" s="162" t="s">
        <v>174</v>
      </c>
      <c r="D108" s="74" t="s">
        <v>440</v>
      </c>
      <c r="E108" s="91" t="s">
        <v>441</v>
      </c>
      <c r="F108" s="80" t="s">
        <v>442</v>
      </c>
      <c r="G108" s="75" t="s">
        <v>443</v>
      </c>
      <c r="H108" s="74" t="s">
        <v>294</v>
      </c>
      <c r="I108" s="74" t="s">
        <v>444</v>
      </c>
      <c r="J108" s="390" t="s">
        <v>445</v>
      </c>
      <c r="K108" s="356">
        <v>421330500</v>
      </c>
      <c r="L108" s="360" t="s">
        <v>446</v>
      </c>
      <c r="M108" s="89" t="s">
        <v>447</v>
      </c>
      <c r="N108" s="89" t="s">
        <v>448</v>
      </c>
      <c r="O108" s="64"/>
      <c r="P108" s="64"/>
      <c r="Q108" s="64"/>
      <c r="R108" s="64"/>
      <c r="S108" s="64" t="s">
        <v>62</v>
      </c>
      <c r="T108" s="80">
        <f t="shared" si="6"/>
        <v>20</v>
      </c>
      <c r="U108" s="64">
        <v>5</v>
      </c>
      <c r="V108" s="64">
        <v>5</v>
      </c>
      <c r="W108" s="64">
        <v>5</v>
      </c>
      <c r="X108" s="64">
        <v>5</v>
      </c>
      <c r="Y108" s="168" t="s">
        <v>449</v>
      </c>
      <c r="Z108" s="64" t="s">
        <v>64</v>
      </c>
      <c r="AA108" s="68" t="s">
        <v>65</v>
      </c>
      <c r="AB108" s="5" t="s">
        <v>266</v>
      </c>
      <c r="AC108" s="5"/>
      <c r="AD108" s="5"/>
      <c r="AE108" s="315">
        <f t="shared" si="5"/>
        <v>421330500</v>
      </c>
      <c r="AF108" s="5" t="s">
        <v>267</v>
      </c>
      <c r="AG108" s="5" t="s">
        <v>98</v>
      </c>
      <c r="AH108" s="5" t="s">
        <v>450</v>
      </c>
    </row>
    <row r="109" spans="1:34" s="47" customFormat="1" ht="60" customHeight="1">
      <c r="A109" s="78" t="s">
        <v>362</v>
      </c>
      <c r="B109" s="162" t="s">
        <v>266</v>
      </c>
      <c r="C109" s="162" t="s">
        <v>174</v>
      </c>
      <c r="D109" s="74" t="s">
        <v>440</v>
      </c>
      <c r="E109" s="91" t="s">
        <v>441</v>
      </c>
      <c r="F109" s="80" t="s">
        <v>442</v>
      </c>
      <c r="G109" s="75" t="s">
        <v>443</v>
      </c>
      <c r="H109" s="74" t="s">
        <v>294</v>
      </c>
      <c r="I109" s="74" t="s">
        <v>451</v>
      </c>
      <c r="J109" s="390" t="s">
        <v>452</v>
      </c>
      <c r="K109" s="357">
        <v>463238000</v>
      </c>
      <c r="L109" s="360" t="s">
        <v>453</v>
      </c>
      <c r="M109" s="89" t="s">
        <v>447</v>
      </c>
      <c r="N109" s="89" t="s">
        <v>454</v>
      </c>
      <c r="O109" s="64"/>
      <c r="P109" s="64"/>
      <c r="Q109" s="64"/>
      <c r="R109" s="64"/>
      <c r="S109" s="64" t="s">
        <v>62</v>
      </c>
      <c r="T109" s="80">
        <f t="shared" si="6"/>
        <v>54</v>
      </c>
      <c r="U109" s="98">
        <v>9</v>
      </c>
      <c r="V109" s="99">
        <v>22</v>
      </c>
      <c r="W109" s="99">
        <v>15</v>
      </c>
      <c r="X109" s="99">
        <v>8</v>
      </c>
      <c r="Y109" s="168" t="s">
        <v>455</v>
      </c>
      <c r="Z109" s="64" t="s">
        <v>64</v>
      </c>
      <c r="AA109" s="68" t="s">
        <v>65</v>
      </c>
      <c r="AB109" s="5" t="s">
        <v>266</v>
      </c>
      <c r="AC109" s="5"/>
      <c r="AD109" s="5"/>
      <c r="AE109" s="315">
        <f t="shared" si="5"/>
        <v>463238000</v>
      </c>
      <c r="AF109" s="5" t="s">
        <v>267</v>
      </c>
      <c r="AG109" s="5" t="s">
        <v>98</v>
      </c>
      <c r="AH109" s="5" t="s">
        <v>450</v>
      </c>
    </row>
    <row r="110" spans="1:34" s="47" customFormat="1" ht="60" customHeight="1">
      <c r="A110" s="78" t="s">
        <v>362</v>
      </c>
      <c r="B110" s="160" t="s">
        <v>266</v>
      </c>
      <c r="C110" s="160" t="s">
        <v>174</v>
      </c>
      <c r="D110" s="74" t="s">
        <v>440</v>
      </c>
      <c r="E110" s="91" t="s">
        <v>441</v>
      </c>
      <c r="F110" s="80" t="s">
        <v>442</v>
      </c>
      <c r="G110" s="75" t="s">
        <v>443</v>
      </c>
      <c r="H110" s="74" t="s">
        <v>294</v>
      </c>
      <c r="I110" s="89" t="s">
        <v>456</v>
      </c>
      <c r="J110" s="390" t="s">
        <v>457</v>
      </c>
      <c r="K110" s="357">
        <v>128669500</v>
      </c>
      <c r="L110" s="360" t="s">
        <v>458</v>
      </c>
      <c r="M110" s="198" t="s">
        <v>459</v>
      </c>
      <c r="N110" s="198" t="s">
        <v>460</v>
      </c>
      <c r="O110" s="198" t="s">
        <v>413</v>
      </c>
      <c r="P110" s="198" t="s">
        <v>413</v>
      </c>
      <c r="Q110" s="198" t="s">
        <v>413</v>
      </c>
      <c r="R110" s="198" t="s">
        <v>413</v>
      </c>
      <c r="S110" s="64" t="s">
        <v>62</v>
      </c>
      <c r="T110" s="80">
        <f t="shared" si="6"/>
        <v>1</v>
      </c>
      <c r="U110" s="64">
        <v>0</v>
      </c>
      <c r="V110" s="64">
        <v>0</v>
      </c>
      <c r="W110" s="64">
        <v>1</v>
      </c>
      <c r="X110" s="64">
        <v>0</v>
      </c>
      <c r="Y110" s="168" t="s">
        <v>461</v>
      </c>
      <c r="Z110" s="64" t="s">
        <v>64</v>
      </c>
      <c r="AA110" s="68" t="s">
        <v>65</v>
      </c>
      <c r="AB110" s="5" t="s">
        <v>266</v>
      </c>
      <c r="AC110" s="5"/>
      <c r="AD110" s="5"/>
      <c r="AE110" s="315">
        <f t="shared" si="5"/>
        <v>128669500</v>
      </c>
      <c r="AF110" s="5" t="s">
        <v>267</v>
      </c>
      <c r="AG110" s="68" t="s">
        <v>98</v>
      </c>
      <c r="AH110" s="5" t="s">
        <v>450</v>
      </c>
    </row>
    <row r="111" spans="1:34" s="47" customFormat="1" ht="60" customHeight="1">
      <c r="A111" s="78" t="s">
        <v>388</v>
      </c>
      <c r="B111" s="160" t="s">
        <v>462</v>
      </c>
      <c r="C111" s="160" t="s">
        <v>174</v>
      </c>
      <c r="D111" s="39" t="s">
        <v>463</v>
      </c>
      <c r="E111" s="100" t="s">
        <v>464</v>
      </c>
      <c r="F111" s="74" t="s">
        <v>465</v>
      </c>
      <c r="G111" s="89" t="s">
        <v>466</v>
      </c>
      <c r="H111" s="80" t="s">
        <v>467</v>
      </c>
      <c r="I111" s="75" t="s">
        <v>468</v>
      </c>
      <c r="J111" s="378" t="s">
        <v>469</v>
      </c>
      <c r="K111" s="356">
        <v>50000000</v>
      </c>
      <c r="L111" s="360" t="s">
        <v>470</v>
      </c>
      <c r="M111" s="196" t="s">
        <v>298</v>
      </c>
      <c r="N111" s="103" t="s">
        <v>316</v>
      </c>
      <c r="O111" s="198" t="s">
        <v>413</v>
      </c>
      <c r="P111" s="198" t="s">
        <v>413</v>
      </c>
      <c r="Q111" s="198" t="s">
        <v>413</v>
      </c>
      <c r="R111" s="198" t="s">
        <v>413</v>
      </c>
      <c r="S111" s="64" t="s">
        <v>62</v>
      </c>
      <c r="T111" s="80">
        <f t="shared" si="6"/>
        <v>1</v>
      </c>
      <c r="U111" s="82">
        <v>0</v>
      </c>
      <c r="V111" s="82">
        <v>0</v>
      </c>
      <c r="W111" s="82">
        <v>0</v>
      </c>
      <c r="X111" s="82">
        <v>1</v>
      </c>
      <c r="Y111" s="168" t="s">
        <v>471</v>
      </c>
      <c r="Z111" s="64" t="s">
        <v>64</v>
      </c>
      <c r="AA111" s="68" t="s">
        <v>65</v>
      </c>
      <c r="AB111" s="5" t="s">
        <v>472</v>
      </c>
      <c r="AC111" s="5"/>
      <c r="AD111" s="5"/>
      <c r="AE111" s="315">
        <f t="shared" si="5"/>
        <v>50000000</v>
      </c>
      <c r="AF111" s="5" t="s">
        <v>267</v>
      </c>
      <c r="AG111" s="68" t="s">
        <v>98</v>
      </c>
      <c r="AH111" s="5" t="s">
        <v>473</v>
      </c>
    </row>
    <row r="112" spans="1:34" s="47" customFormat="1" ht="60" customHeight="1">
      <c r="A112" s="78" t="s">
        <v>388</v>
      </c>
      <c r="B112" s="160" t="s">
        <v>462</v>
      </c>
      <c r="C112" s="160" t="s">
        <v>174</v>
      </c>
      <c r="D112" s="39" t="s">
        <v>463</v>
      </c>
      <c r="E112" s="100" t="s">
        <v>464</v>
      </c>
      <c r="F112" s="74" t="s">
        <v>465</v>
      </c>
      <c r="G112" s="89" t="s">
        <v>466</v>
      </c>
      <c r="H112" s="80" t="s">
        <v>467</v>
      </c>
      <c r="I112" s="75" t="s">
        <v>468</v>
      </c>
      <c r="J112" s="378" t="s">
        <v>469</v>
      </c>
      <c r="K112" s="356">
        <v>137933000</v>
      </c>
      <c r="L112" s="360" t="s">
        <v>215</v>
      </c>
      <c r="M112" s="82" t="s">
        <v>474</v>
      </c>
      <c r="N112" s="103" t="s">
        <v>475</v>
      </c>
      <c r="O112" s="79"/>
      <c r="P112" s="79"/>
      <c r="Q112" s="79"/>
      <c r="R112" s="79"/>
      <c r="S112" s="64" t="s">
        <v>62</v>
      </c>
      <c r="T112" s="80">
        <f t="shared" si="6"/>
        <v>4</v>
      </c>
      <c r="U112" s="80">
        <v>1</v>
      </c>
      <c r="V112" s="80">
        <v>1</v>
      </c>
      <c r="W112" s="80">
        <v>1</v>
      </c>
      <c r="X112" s="80">
        <v>1</v>
      </c>
      <c r="Y112" s="168" t="s">
        <v>476</v>
      </c>
      <c r="Z112" s="64" t="s">
        <v>64</v>
      </c>
      <c r="AA112" s="39" t="s">
        <v>477</v>
      </c>
      <c r="AB112" s="5" t="s">
        <v>472</v>
      </c>
      <c r="AC112" s="5"/>
      <c r="AD112" s="15"/>
      <c r="AE112" s="315">
        <f t="shared" si="5"/>
        <v>137933000</v>
      </c>
      <c r="AF112" s="5" t="s">
        <v>267</v>
      </c>
      <c r="AG112" s="68" t="s">
        <v>98</v>
      </c>
      <c r="AH112" s="5" t="s">
        <v>473</v>
      </c>
    </row>
    <row r="113" spans="1:34" s="47" customFormat="1" ht="60" customHeight="1">
      <c r="A113" s="78" t="s">
        <v>388</v>
      </c>
      <c r="B113" s="162" t="s">
        <v>462</v>
      </c>
      <c r="C113" s="162" t="s">
        <v>174</v>
      </c>
      <c r="D113" s="39" t="s">
        <v>478</v>
      </c>
      <c r="E113" s="100" t="s">
        <v>464</v>
      </c>
      <c r="F113" s="74" t="s">
        <v>479</v>
      </c>
      <c r="G113" s="89" t="s">
        <v>480</v>
      </c>
      <c r="H113" s="80" t="s">
        <v>467</v>
      </c>
      <c r="I113" s="75" t="s">
        <v>468</v>
      </c>
      <c r="J113" s="378" t="s">
        <v>469</v>
      </c>
      <c r="K113" s="356">
        <v>3102000000</v>
      </c>
      <c r="L113" s="360" t="s">
        <v>481</v>
      </c>
      <c r="M113" s="82" t="s">
        <v>474</v>
      </c>
      <c r="N113" s="103" t="s">
        <v>345</v>
      </c>
      <c r="O113" s="80"/>
      <c r="P113" s="80"/>
      <c r="Q113" s="80"/>
      <c r="R113" s="80"/>
      <c r="S113" s="64" t="s">
        <v>62</v>
      </c>
      <c r="T113" s="80">
        <f t="shared" si="6"/>
        <v>1200</v>
      </c>
      <c r="U113" s="80">
        <v>400</v>
      </c>
      <c r="V113" s="80">
        <v>400</v>
      </c>
      <c r="W113" s="80">
        <v>200</v>
      </c>
      <c r="X113" s="80">
        <v>200</v>
      </c>
      <c r="Y113" s="168" t="s">
        <v>482</v>
      </c>
      <c r="Z113" s="64" t="s">
        <v>64</v>
      </c>
      <c r="AA113" s="68" t="s">
        <v>65</v>
      </c>
      <c r="AB113" s="5" t="s">
        <v>472</v>
      </c>
      <c r="AC113" s="5"/>
      <c r="AD113" s="5"/>
      <c r="AE113" s="315">
        <f t="shared" si="5"/>
        <v>3102000000</v>
      </c>
      <c r="AF113" s="5" t="s">
        <v>267</v>
      </c>
      <c r="AG113" s="5" t="s">
        <v>98</v>
      </c>
      <c r="AH113" s="5" t="s">
        <v>473</v>
      </c>
    </row>
    <row r="114" spans="1:34" s="47" customFormat="1" ht="60" customHeight="1">
      <c r="A114" s="78" t="s">
        <v>388</v>
      </c>
      <c r="B114" s="162" t="s">
        <v>462</v>
      </c>
      <c r="C114" s="162" t="s">
        <v>174</v>
      </c>
      <c r="D114" s="39" t="s">
        <v>478</v>
      </c>
      <c r="E114" s="100" t="s">
        <v>464</v>
      </c>
      <c r="F114" s="74" t="s">
        <v>465</v>
      </c>
      <c r="G114" s="89" t="s">
        <v>466</v>
      </c>
      <c r="H114" s="80" t="s">
        <v>467</v>
      </c>
      <c r="I114" s="75" t="s">
        <v>468</v>
      </c>
      <c r="J114" s="378" t="s">
        <v>469</v>
      </c>
      <c r="K114" s="357">
        <v>448873000</v>
      </c>
      <c r="L114" s="360" t="s">
        <v>483</v>
      </c>
      <c r="M114" s="82" t="s">
        <v>474</v>
      </c>
      <c r="N114" s="82" t="s">
        <v>484</v>
      </c>
      <c r="O114" s="80"/>
      <c r="P114" s="80"/>
      <c r="Q114" s="80"/>
      <c r="R114" s="80"/>
      <c r="S114" s="64" t="s">
        <v>62</v>
      </c>
      <c r="T114" s="80">
        <f t="shared" si="6"/>
        <v>650</v>
      </c>
      <c r="U114" s="80">
        <v>150</v>
      </c>
      <c r="V114" s="80">
        <v>150</v>
      </c>
      <c r="W114" s="80">
        <v>200</v>
      </c>
      <c r="X114" s="80">
        <v>150</v>
      </c>
      <c r="Y114" s="168" t="s">
        <v>485</v>
      </c>
      <c r="Z114" s="64" t="s">
        <v>64</v>
      </c>
      <c r="AA114" s="68" t="s">
        <v>65</v>
      </c>
      <c r="AB114" s="5" t="s">
        <v>472</v>
      </c>
      <c r="AC114" s="5"/>
      <c r="AD114" s="5"/>
      <c r="AE114" s="315">
        <f t="shared" si="5"/>
        <v>448873000</v>
      </c>
      <c r="AF114" s="5" t="s">
        <v>267</v>
      </c>
      <c r="AG114" s="5" t="s">
        <v>98</v>
      </c>
      <c r="AH114" s="5" t="s">
        <v>473</v>
      </c>
    </row>
    <row r="115" spans="1:34" s="47" customFormat="1" ht="60" customHeight="1">
      <c r="A115" s="78" t="s">
        <v>362</v>
      </c>
      <c r="B115" s="160" t="s">
        <v>173</v>
      </c>
      <c r="C115" s="160" t="s">
        <v>174</v>
      </c>
      <c r="D115" s="39" t="s">
        <v>486</v>
      </c>
      <c r="E115" s="91" t="s">
        <v>487</v>
      </c>
      <c r="F115" s="64" t="s">
        <v>488</v>
      </c>
      <c r="G115" s="78" t="s">
        <v>489</v>
      </c>
      <c r="H115" s="65" t="s">
        <v>294</v>
      </c>
      <c r="I115" s="78" t="s">
        <v>490</v>
      </c>
      <c r="J115" s="391" t="s">
        <v>491</v>
      </c>
      <c r="K115" s="357">
        <v>97319000</v>
      </c>
      <c r="L115" s="369" t="s">
        <v>492</v>
      </c>
      <c r="M115" s="324" t="s">
        <v>493</v>
      </c>
      <c r="N115" s="79" t="s">
        <v>494</v>
      </c>
      <c r="O115" s="79"/>
      <c r="P115" s="79"/>
      <c r="Q115" s="79"/>
      <c r="R115" s="79"/>
      <c r="S115" s="64" t="s">
        <v>62</v>
      </c>
      <c r="T115" s="29">
        <v>120</v>
      </c>
      <c r="U115" s="207">
        <v>23</v>
      </c>
      <c r="V115" s="207">
        <v>30</v>
      </c>
      <c r="W115" s="207">
        <v>34</v>
      </c>
      <c r="X115" s="207">
        <v>33</v>
      </c>
      <c r="Y115" s="168" t="s">
        <v>495</v>
      </c>
      <c r="Z115" s="64" t="s">
        <v>64</v>
      </c>
      <c r="AA115" s="68" t="s">
        <v>65</v>
      </c>
      <c r="AB115" s="5" t="s">
        <v>496</v>
      </c>
      <c r="AC115" s="5"/>
      <c r="AD115" s="5"/>
      <c r="AE115" s="315">
        <f t="shared" si="5"/>
        <v>97319000</v>
      </c>
      <c r="AF115" s="5" t="s">
        <v>267</v>
      </c>
      <c r="AG115" s="68" t="s">
        <v>98</v>
      </c>
      <c r="AH115" s="5" t="s">
        <v>497</v>
      </c>
    </row>
    <row r="116" spans="1:34" s="47" customFormat="1" ht="60" customHeight="1">
      <c r="A116" s="78" t="s">
        <v>362</v>
      </c>
      <c r="B116" s="160" t="s">
        <v>173</v>
      </c>
      <c r="C116" s="160" t="s">
        <v>174</v>
      </c>
      <c r="D116" s="39" t="s">
        <v>486</v>
      </c>
      <c r="E116" s="91" t="s">
        <v>487</v>
      </c>
      <c r="F116" s="64" t="s">
        <v>488</v>
      </c>
      <c r="G116" s="78" t="s">
        <v>489</v>
      </c>
      <c r="H116" s="65" t="s">
        <v>294</v>
      </c>
      <c r="I116" s="78" t="s">
        <v>498</v>
      </c>
      <c r="J116" s="391" t="s">
        <v>499</v>
      </c>
      <c r="K116" s="357">
        <v>572081000</v>
      </c>
      <c r="L116" s="369" t="s">
        <v>500</v>
      </c>
      <c r="M116" s="324" t="s">
        <v>493</v>
      </c>
      <c r="N116" s="79" t="s">
        <v>501</v>
      </c>
      <c r="O116" s="79"/>
      <c r="P116" s="79"/>
      <c r="Q116" s="79"/>
      <c r="R116" s="79"/>
      <c r="S116" s="64" t="s">
        <v>62</v>
      </c>
      <c r="T116" s="80">
        <f t="shared" si="6"/>
        <v>270</v>
      </c>
      <c r="U116" s="82">
        <v>27</v>
      </c>
      <c r="V116" s="82">
        <f>44+125</f>
        <v>169</v>
      </c>
      <c r="W116" s="82">
        <v>44</v>
      </c>
      <c r="X116" s="82">
        <v>30</v>
      </c>
      <c r="Y116" s="168" t="s">
        <v>502</v>
      </c>
      <c r="Z116" s="64" t="s">
        <v>64</v>
      </c>
      <c r="AA116" s="68" t="s">
        <v>65</v>
      </c>
      <c r="AB116" s="5" t="s">
        <v>496</v>
      </c>
      <c r="AC116" s="5"/>
      <c r="AD116" s="5"/>
      <c r="AE116" s="315">
        <f t="shared" si="5"/>
        <v>572081000</v>
      </c>
      <c r="AF116" s="5" t="s">
        <v>267</v>
      </c>
      <c r="AG116" s="68" t="s">
        <v>98</v>
      </c>
      <c r="AH116" s="5" t="s">
        <v>497</v>
      </c>
    </row>
    <row r="117" spans="1:34" s="55" customFormat="1" ht="60" customHeight="1">
      <c r="A117" s="78" t="s">
        <v>362</v>
      </c>
      <c r="B117" s="160" t="s">
        <v>173</v>
      </c>
      <c r="C117" s="160" t="s">
        <v>174</v>
      </c>
      <c r="D117" s="39" t="s">
        <v>486</v>
      </c>
      <c r="E117" s="91" t="s">
        <v>487</v>
      </c>
      <c r="F117" s="64" t="s">
        <v>488</v>
      </c>
      <c r="G117" s="78" t="s">
        <v>489</v>
      </c>
      <c r="H117" s="65" t="s">
        <v>294</v>
      </c>
      <c r="I117" s="78" t="s">
        <v>498</v>
      </c>
      <c r="J117" s="391" t="s">
        <v>499</v>
      </c>
      <c r="K117" s="392">
        <v>866496000</v>
      </c>
      <c r="L117" s="369" t="s">
        <v>503</v>
      </c>
      <c r="M117" s="324" t="s">
        <v>493</v>
      </c>
      <c r="N117" s="103" t="s">
        <v>475</v>
      </c>
      <c r="O117" s="79"/>
      <c r="P117" s="79"/>
      <c r="Q117" s="79"/>
      <c r="R117" s="79"/>
      <c r="S117" s="64" t="s">
        <v>62</v>
      </c>
      <c r="T117" s="80">
        <f t="shared" si="6"/>
        <v>12</v>
      </c>
      <c r="U117" s="208">
        <v>3</v>
      </c>
      <c r="V117" s="208">
        <v>3</v>
      </c>
      <c r="W117" s="208">
        <v>3</v>
      </c>
      <c r="X117" s="208">
        <v>3</v>
      </c>
      <c r="Y117" s="168" t="s">
        <v>504</v>
      </c>
      <c r="Z117" s="64" t="s">
        <v>64</v>
      </c>
      <c r="AA117" s="68" t="s">
        <v>65</v>
      </c>
      <c r="AB117" s="5" t="s">
        <v>505</v>
      </c>
      <c r="AC117" s="5"/>
      <c r="AD117" s="5"/>
      <c r="AE117" s="315">
        <f t="shared" si="5"/>
        <v>866496000</v>
      </c>
      <c r="AF117" s="5" t="s">
        <v>267</v>
      </c>
      <c r="AG117" s="68" t="s">
        <v>98</v>
      </c>
      <c r="AH117" s="5" t="s">
        <v>497</v>
      </c>
    </row>
    <row r="118" spans="1:34" s="55" customFormat="1" ht="60" customHeight="1">
      <c r="A118" s="78" t="s">
        <v>362</v>
      </c>
      <c r="B118" s="160" t="s">
        <v>173</v>
      </c>
      <c r="C118" s="160" t="s">
        <v>174</v>
      </c>
      <c r="D118" s="39" t="s">
        <v>486</v>
      </c>
      <c r="E118" s="91" t="s">
        <v>487</v>
      </c>
      <c r="F118" s="64" t="s">
        <v>488</v>
      </c>
      <c r="G118" s="78" t="s">
        <v>489</v>
      </c>
      <c r="H118" s="65" t="s">
        <v>294</v>
      </c>
      <c r="I118" s="78" t="s">
        <v>498</v>
      </c>
      <c r="J118" s="391" t="s">
        <v>499</v>
      </c>
      <c r="K118" s="392">
        <v>589017000</v>
      </c>
      <c r="L118" s="369" t="s">
        <v>483</v>
      </c>
      <c r="M118" s="324" t="s">
        <v>493</v>
      </c>
      <c r="N118" s="79" t="s">
        <v>506</v>
      </c>
      <c r="O118" s="79"/>
      <c r="P118" s="79"/>
      <c r="Q118" s="79"/>
      <c r="R118" s="79"/>
      <c r="S118" s="64" t="s">
        <v>62</v>
      </c>
      <c r="T118" s="80">
        <f t="shared" si="6"/>
        <v>12</v>
      </c>
      <c r="U118" s="208">
        <v>3</v>
      </c>
      <c r="V118" s="208">
        <v>3</v>
      </c>
      <c r="W118" s="208">
        <v>3</v>
      </c>
      <c r="X118" s="208">
        <v>3</v>
      </c>
      <c r="Y118" s="168" t="s">
        <v>507</v>
      </c>
      <c r="Z118" s="64" t="s">
        <v>64</v>
      </c>
      <c r="AA118" s="68" t="s">
        <v>65</v>
      </c>
      <c r="AB118" s="5" t="s">
        <v>496</v>
      </c>
      <c r="AC118" s="5"/>
      <c r="AD118" s="5"/>
      <c r="AE118" s="315">
        <f t="shared" si="5"/>
        <v>589017000</v>
      </c>
      <c r="AF118" s="5" t="s">
        <v>267</v>
      </c>
      <c r="AG118" s="68" t="s">
        <v>98</v>
      </c>
      <c r="AH118" s="5" t="s">
        <v>497</v>
      </c>
    </row>
    <row r="119" spans="1:34" s="15" customFormat="1" ht="60" customHeight="1">
      <c r="A119" s="78" t="s">
        <v>362</v>
      </c>
      <c r="B119" s="79" t="s">
        <v>173</v>
      </c>
      <c r="C119" s="79" t="s">
        <v>174</v>
      </c>
      <c r="D119" s="39" t="s">
        <v>486</v>
      </c>
      <c r="E119" s="91" t="s">
        <v>487</v>
      </c>
      <c r="F119" s="64" t="s">
        <v>488</v>
      </c>
      <c r="G119" s="79" t="s">
        <v>489</v>
      </c>
      <c r="H119" s="65" t="s">
        <v>294</v>
      </c>
      <c r="I119" s="79" t="s">
        <v>508</v>
      </c>
      <c r="J119" s="391" t="s">
        <v>509</v>
      </c>
      <c r="K119" s="357">
        <v>551528000</v>
      </c>
      <c r="L119" s="371" t="s">
        <v>510</v>
      </c>
      <c r="M119" s="324" t="s">
        <v>493</v>
      </c>
      <c r="N119" s="79" t="s">
        <v>494</v>
      </c>
      <c r="O119" s="79"/>
      <c r="P119" s="79"/>
      <c r="Q119" s="79"/>
      <c r="R119" s="79"/>
      <c r="S119" s="64" t="s">
        <v>62</v>
      </c>
      <c r="T119" s="80">
        <f t="shared" si="6"/>
        <v>290</v>
      </c>
      <c r="U119" s="43">
        <v>54</v>
      </c>
      <c r="V119" s="43">
        <v>88</v>
      </c>
      <c r="W119" s="43">
        <v>88</v>
      </c>
      <c r="X119" s="43">
        <v>60</v>
      </c>
      <c r="Y119" s="168" t="s">
        <v>511</v>
      </c>
      <c r="Z119" s="64" t="s">
        <v>245</v>
      </c>
      <c r="AA119" s="68" t="s">
        <v>512</v>
      </c>
      <c r="AB119" s="5" t="s">
        <v>496</v>
      </c>
      <c r="AC119" s="5"/>
      <c r="AE119" s="315">
        <f t="shared" si="5"/>
        <v>551528000</v>
      </c>
      <c r="AF119" s="5" t="s">
        <v>267</v>
      </c>
      <c r="AG119" s="68" t="s">
        <v>98</v>
      </c>
      <c r="AH119" s="5" t="s">
        <v>497</v>
      </c>
    </row>
    <row r="120" spans="1:34" s="15" customFormat="1" ht="60" customHeight="1">
      <c r="A120" s="78" t="s">
        <v>362</v>
      </c>
      <c r="B120" s="79" t="s">
        <v>173</v>
      </c>
      <c r="C120" s="79" t="s">
        <v>174</v>
      </c>
      <c r="D120" s="39" t="s">
        <v>486</v>
      </c>
      <c r="E120" s="91" t="s">
        <v>487</v>
      </c>
      <c r="F120" s="64" t="s">
        <v>488</v>
      </c>
      <c r="G120" s="79" t="s">
        <v>489</v>
      </c>
      <c r="H120" s="65" t="s">
        <v>294</v>
      </c>
      <c r="I120" s="79" t="s">
        <v>508</v>
      </c>
      <c r="J120" s="391" t="s">
        <v>509</v>
      </c>
      <c r="K120" s="357">
        <v>870600000</v>
      </c>
      <c r="L120" s="371" t="s">
        <v>510</v>
      </c>
      <c r="M120" s="324" t="s">
        <v>493</v>
      </c>
      <c r="N120" s="79" t="s">
        <v>494</v>
      </c>
      <c r="O120" s="79"/>
      <c r="P120" s="79"/>
      <c r="Q120" s="79"/>
      <c r="R120" s="79"/>
      <c r="S120" s="64" t="s">
        <v>62</v>
      </c>
      <c r="T120" s="80">
        <f t="shared" si="6"/>
        <v>290</v>
      </c>
      <c r="U120" s="43">
        <v>54</v>
      </c>
      <c r="V120" s="43">
        <v>88</v>
      </c>
      <c r="W120" s="43">
        <v>88</v>
      </c>
      <c r="X120" s="43">
        <v>60</v>
      </c>
      <c r="Y120" s="168" t="s">
        <v>513</v>
      </c>
      <c r="Z120" s="64" t="s">
        <v>64</v>
      </c>
      <c r="AA120" s="68" t="s">
        <v>65</v>
      </c>
      <c r="AB120" s="5" t="s">
        <v>496</v>
      </c>
      <c r="AC120" s="5"/>
      <c r="AE120" s="315">
        <f t="shared" si="5"/>
        <v>870600000</v>
      </c>
      <c r="AF120" s="5" t="s">
        <v>267</v>
      </c>
      <c r="AG120" s="68" t="s">
        <v>98</v>
      </c>
      <c r="AH120" s="5" t="s">
        <v>497</v>
      </c>
    </row>
    <row r="121" spans="1:34" ht="60" customHeight="1">
      <c r="A121" s="164" t="s">
        <v>49</v>
      </c>
      <c r="B121" s="165" t="s">
        <v>514</v>
      </c>
      <c r="C121" s="165" t="s">
        <v>174</v>
      </c>
      <c r="D121" s="39" t="s">
        <v>515</v>
      </c>
      <c r="E121" s="258" t="s">
        <v>516</v>
      </c>
      <c r="F121" s="74" t="s">
        <v>517</v>
      </c>
      <c r="G121" s="105" t="s">
        <v>518</v>
      </c>
      <c r="H121" s="65" t="s">
        <v>259</v>
      </c>
      <c r="I121" s="106" t="s">
        <v>519</v>
      </c>
      <c r="J121" s="393" t="s">
        <v>520</v>
      </c>
      <c r="K121" s="394">
        <v>300000000</v>
      </c>
      <c r="L121" s="360" t="s">
        <v>521</v>
      </c>
      <c r="M121" s="82" t="s">
        <v>522</v>
      </c>
      <c r="N121" s="82" t="s">
        <v>506</v>
      </c>
      <c r="O121" s="209"/>
      <c r="P121" s="209"/>
      <c r="Q121" s="209"/>
      <c r="R121" s="209"/>
      <c r="S121" s="64" t="s">
        <v>62</v>
      </c>
      <c r="T121" s="80">
        <f t="shared" si="6"/>
        <v>100</v>
      </c>
      <c r="U121" s="80">
        <v>10</v>
      </c>
      <c r="V121" s="80">
        <v>30</v>
      </c>
      <c r="W121" s="80">
        <v>30</v>
      </c>
      <c r="X121" s="80">
        <v>30</v>
      </c>
      <c r="Y121" s="168" t="s">
        <v>523</v>
      </c>
      <c r="Z121" s="108" t="s">
        <v>64</v>
      </c>
      <c r="AA121" s="109" t="s">
        <v>65</v>
      </c>
      <c r="AB121" s="110" t="s">
        <v>524</v>
      </c>
      <c r="AC121" s="110"/>
      <c r="AD121" s="110"/>
      <c r="AE121" s="315">
        <f t="shared" si="5"/>
        <v>300000000</v>
      </c>
      <c r="AF121" s="110" t="s">
        <v>267</v>
      </c>
      <c r="AG121" s="110" t="s">
        <v>98</v>
      </c>
      <c r="AH121" s="110" t="s">
        <v>525</v>
      </c>
    </row>
    <row r="122" spans="1:34" ht="60" customHeight="1">
      <c r="A122" s="164" t="s">
        <v>49</v>
      </c>
      <c r="B122" s="165" t="s">
        <v>514</v>
      </c>
      <c r="C122" s="165" t="s">
        <v>174</v>
      </c>
      <c r="D122" s="80" t="s">
        <v>526</v>
      </c>
      <c r="E122" s="258" t="s">
        <v>516</v>
      </c>
      <c r="F122" s="74" t="s">
        <v>527</v>
      </c>
      <c r="G122" s="111" t="s">
        <v>528</v>
      </c>
      <c r="H122" s="65" t="s">
        <v>259</v>
      </c>
      <c r="I122" s="106" t="s">
        <v>529</v>
      </c>
      <c r="J122" s="393" t="s">
        <v>520</v>
      </c>
      <c r="K122" s="395">
        <v>230000000</v>
      </c>
      <c r="L122" s="360" t="s">
        <v>530</v>
      </c>
      <c r="M122" s="82" t="s">
        <v>522</v>
      </c>
      <c r="N122" s="82" t="s">
        <v>506</v>
      </c>
      <c r="O122" s="209"/>
      <c r="P122" s="209"/>
      <c r="Q122" s="209"/>
      <c r="R122" s="209"/>
      <c r="S122" s="64" t="s">
        <v>62</v>
      </c>
      <c r="T122" s="80">
        <f t="shared" si="6"/>
        <v>2</v>
      </c>
      <c r="U122" s="80">
        <v>2</v>
      </c>
      <c r="V122" s="80">
        <v>0</v>
      </c>
      <c r="W122" s="80">
        <v>0</v>
      </c>
      <c r="X122" s="80">
        <v>0</v>
      </c>
      <c r="Y122" s="168" t="s">
        <v>531</v>
      </c>
      <c r="Z122" s="108" t="s">
        <v>64</v>
      </c>
      <c r="AA122" s="109" t="s">
        <v>65</v>
      </c>
      <c r="AB122" s="110" t="s">
        <v>524</v>
      </c>
      <c r="AC122" s="110"/>
      <c r="AD122" s="110"/>
      <c r="AE122" s="315">
        <f t="shared" si="5"/>
        <v>230000000</v>
      </c>
      <c r="AF122" s="110" t="s">
        <v>267</v>
      </c>
      <c r="AG122" s="110" t="s">
        <v>98</v>
      </c>
      <c r="AH122" s="110" t="s">
        <v>525</v>
      </c>
    </row>
    <row r="123" spans="1:34" ht="60" customHeight="1">
      <c r="A123" s="164" t="s">
        <v>49</v>
      </c>
      <c r="B123" s="165" t="s">
        <v>514</v>
      </c>
      <c r="C123" s="165" t="s">
        <v>174</v>
      </c>
      <c r="D123" s="39" t="s">
        <v>515</v>
      </c>
      <c r="E123" s="258" t="s">
        <v>516</v>
      </c>
      <c r="F123" s="74" t="s">
        <v>532</v>
      </c>
      <c r="G123" s="111" t="s">
        <v>533</v>
      </c>
      <c r="H123" s="65" t="s">
        <v>259</v>
      </c>
      <c r="I123" s="106" t="s">
        <v>534</v>
      </c>
      <c r="J123" s="393" t="s">
        <v>535</v>
      </c>
      <c r="K123" s="394">
        <v>286258000</v>
      </c>
      <c r="L123" s="360" t="s">
        <v>536</v>
      </c>
      <c r="M123" s="209" t="s">
        <v>522</v>
      </c>
      <c r="N123" s="82" t="s">
        <v>506</v>
      </c>
      <c r="O123" s="209"/>
      <c r="P123" s="209"/>
      <c r="Q123" s="209"/>
      <c r="R123" s="209"/>
      <c r="S123" s="64" t="s">
        <v>62</v>
      </c>
      <c r="T123" s="80">
        <f t="shared" si="6"/>
        <v>110</v>
      </c>
      <c r="U123" s="80">
        <v>7</v>
      </c>
      <c r="V123" s="80">
        <v>7</v>
      </c>
      <c r="W123" s="80">
        <v>45</v>
      </c>
      <c r="X123" s="80">
        <v>51</v>
      </c>
      <c r="Y123" s="168" t="s">
        <v>537</v>
      </c>
      <c r="Z123" s="108" t="s">
        <v>64</v>
      </c>
      <c r="AA123" s="109" t="s">
        <v>65</v>
      </c>
      <c r="AB123" s="110" t="s">
        <v>524</v>
      </c>
      <c r="AC123" s="110"/>
      <c r="AD123" s="110"/>
      <c r="AE123" s="315">
        <f t="shared" si="5"/>
        <v>286258000</v>
      </c>
      <c r="AF123" s="110" t="s">
        <v>267</v>
      </c>
      <c r="AG123" s="110" t="s">
        <v>538</v>
      </c>
      <c r="AH123" s="110" t="s">
        <v>525</v>
      </c>
    </row>
    <row r="124" spans="1:34" s="47" customFormat="1" ht="60" customHeight="1">
      <c r="A124" s="78" t="s">
        <v>362</v>
      </c>
      <c r="B124" s="160" t="s">
        <v>266</v>
      </c>
      <c r="C124" s="160" t="s">
        <v>539</v>
      </c>
      <c r="D124" s="39" t="s">
        <v>540</v>
      </c>
      <c r="E124" s="100" t="s">
        <v>541</v>
      </c>
      <c r="F124" s="74" t="s">
        <v>542</v>
      </c>
      <c r="G124" s="75" t="s">
        <v>543</v>
      </c>
      <c r="H124" s="80" t="s">
        <v>544</v>
      </c>
      <c r="I124" s="75" t="s">
        <v>545</v>
      </c>
      <c r="J124" s="369" t="s">
        <v>452</v>
      </c>
      <c r="K124" s="367">
        <v>326572129286</v>
      </c>
      <c r="L124" s="369" t="s">
        <v>546</v>
      </c>
      <c r="M124" s="324" t="s">
        <v>171</v>
      </c>
      <c r="N124" s="78" t="s">
        <v>547</v>
      </c>
      <c r="O124" s="79"/>
      <c r="P124" s="79"/>
      <c r="Q124" s="79"/>
      <c r="R124" s="79"/>
      <c r="S124" s="64" t="s">
        <v>62</v>
      </c>
      <c r="T124" s="80">
        <f t="shared" si="6"/>
        <v>125</v>
      </c>
      <c r="U124" s="78">
        <v>125</v>
      </c>
      <c r="V124" s="78"/>
      <c r="W124" s="78"/>
      <c r="X124" s="78"/>
      <c r="Y124" s="168" t="s">
        <v>548</v>
      </c>
      <c r="Z124" s="64" t="s">
        <v>96</v>
      </c>
      <c r="AA124" s="112" t="s">
        <v>132</v>
      </c>
      <c r="AB124" s="68" t="s">
        <v>266</v>
      </c>
      <c r="AC124" s="68"/>
      <c r="AD124" s="5"/>
      <c r="AE124" s="315">
        <f t="shared" si="5"/>
        <v>326572129286</v>
      </c>
      <c r="AF124" s="5" t="s">
        <v>549</v>
      </c>
      <c r="AG124" s="68" t="s">
        <v>98</v>
      </c>
      <c r="AH124" s="5" t="s">
        <v>550</v>
      </c>
    </row>
    <row r="125" spans="1:34" s="47" customFormat="1" ht="60" customHeight="1">
      <c r="A125" s="78" t="s">
        <v>362</v>
      </c>
      <c r="B125" s="160" t="s">
        <v>266</v>
      </c>
      <c r="C125" s="160" t="s">
        <v>539</v>
      </c>
      <c r="D125" s="39" t="s">
        <v>540</v>
      </c>
      <c r="E125" s="100" t="s">
        <v>541</v>
      </c>
      <c r="F125" s="74" t="s">
        <v>542</v>
      </c>
      <c r="G125" s="75" t="s">
        <v>543</v>
      </c>
      <c r="H125" s="80" t="s">
        <v>544</v>
      </c>
      <c r="I125" s="75" t="s">
        <v>545</v>
      </c>
      <c r="J125" s="369" t="s">
        <v>452</v>
      </c>
      <c r="K125" s="367">
        <v>180000000</v>
      </c>
      <c r="L125" s="369" t="s">
        <v>551</v>
      </c>
      <c r="M125" s="324" t="s">
        <v>171</v>
      </c>
      <c r="N125" s="103" t="s">
        <v>274</v>
      </c>
      <c r="O125" s="79"/>
      <c r="P125" s="79"/>
      <c r="Q125" s="79"/>
      <c r="R125" s="79"/>
      <c r="S125" s="64" t="s">
        <v>62</v>
      </c>
      <c r="T125" s="80">
        <f t="shared" si="6"/>
        <v>80</v>
      </c>
      <c r="U125" s="78">
        <v>20</v>
      </c>
      <c r="V125" s="78">
        <v>20</v>
      </c>
      <c r="W125" s="78">
        <v>20</v>
      </c>
      <c r="X125" s="78">
        <v>20</v>
      </c>
      <c r="Y125" s="168" t="s">
        <v>552</v>
      </c>
      <c r="Z125" s="64" t="s">
        <v>96</v>
      </c>
      <c r="AA125" s="112" t="s">
        <v>132</v>
      </c>
      <c r="AB125" s="68" t="s">
        <v>266</v>
      </c>
      <c r="AC125" s="68"/>
      <c r="AD125" s="5"/>
      <c r="AE125" s="315">
        <f t="shared" si="5"/>
        <v>180000000</v>
      </c>
      <c r="AF125" s="5" t="s">
        <v>549</v>
      </c>
      <c r="AG125" s="68" t="s">
        <v>98</v>
      </c>
      <c r="AH125" s="5" t="s">
        <v>550</v>
      </c>
    </row>
    <row r="126" spans="1:34" s="47" customFormat="1" ht="60" customHeight="1">
      <c r="A126" s="78" t="s">
        <v>362</v>
      </c>
      <c r="B126" s="160" t="s">
        <v>266</v>
      </c>
      <c r="C126" s="160" t="s">
        <v>539</v>
      </c>
      <c r="D126" s="39" t="s">
        <v>540</v>
      </c>
      <c r="E126" s="100" t="s">
        <v>541</v>
      </c>
      <c r="F126" s="74" t="s">
        <v>542</v>
      </c>
      <c r="G126" s="75" t="s">
        <v>543</v>
      </c>
      <c r="H126" s="80" t="s">
        <v>544</v>
      </c>
      <c r="I126" s="75" t="s">
        <v>545</v>
      </c>
      <c r="J126" s="369" t="s">
        <v>452</v>
      </c>
      <c r="K126" s="367">
        <v>1223634000</v>
      </c>
      <c r="L126" s="360" t="s">
        <v>553</v>
      </c>
      <c r="M126" s="324" t="s">
        <v>171</v>
      </c>
      <c r="N126" s="103" t="s">
        <v>554</v>
      </c>
      <c r="O126" s="79"/>
      <c r="P126" s="79"/>
      <c r="Q126" s="79"/>
      <c r="R126" s="79"/>
      <c r="S126" s="64" t="s">
        <v>62</v>
      </c>
      <c r="T126" s="80">
        <f t="shared" si="6"/>
        <v>4</v>
      </c>
      <c r="U126" s="78">
        <v>1</v>
      </c>
      <c r="V126" s="78">
        <v>1</v>
      </c>
      <c r="W126" s="78">
        <v>1</v>
      </c>
      <c r="X126" s="78">
        <v>1</v>
      </c>
      <c r="Y126" s="168" t="s">
        <v>555</v>
      </c>
      <c r="Z126" s="64" t="s">
        <v>96</v>
      </c>
      <c r="AA126" s="112" t="s">
        <v>132</v>
      </c>
      <c r="AB126" s="68" t="s">
        <v>266</v>
      </c>
      <c r="AC126" s="68"/>
      <c r="AD126" s="5"/>
      <c r="AE126" s="315">
        <f t="shared" si="5"/>
        <v>1223634000</v>
      </c>
      <c r="AF126" s="5" t="s">
        <v>549</v>
      </c>
      <c r="AG126" s="68" t="s">
        <v>98</v>
      </c>
      <c r="AH126" s="5" t="s">
        <v>550</v>
      </c>
    </row>
    <row r="127" spans="1:34" s="47" customFormat="1" ht="60" customHeight="1">
      <c r="A127" s="78" t="s">
        <v>362</v>
      </c>
      <c r="B127" s="160" t="s">
        <v>266</v>
      </c>
      <c r="C127" s="160" t="s">
        <v>539</v>
      </c>
      <c r="D127" s="39" t="s">
        <v>540</v>
      </c>
      <c r="E127" s="100" t="s">
        <v>541</v>
      </c>
      <c r="F127" s="74" t="s">
        <v>542</v>
      </c>
      <c r="G127" s="75" t="s">
        <v>543</v>
      </c>
      <c r="H127" s="80" t="s">
        <v>544</v>
      </c>
      <c r="I127" s="75" t="s">
        <v>545</v>
      </c>
      <c r="J127" s="369" t="s">
        <v>452</v>
      </c>
      <c r="K127" s="367">
        <v>918626000</v>
      </c>
      <c r="L127" s="360" t="s">
        <v>556</v>
      </c>
      <c r="M127" s="324" t="s">
        <v>171</v>
      </c>
      <c r="N127" s="103" t="s">
        <v>274</v>
      </c>
      <c r="O127" s="79"/>
      <c r="P127" s="79"/>
      <c r="Q127" s="79"/>
      <c r="R127" s="79"/>
      <c r="S127" s="64" t="s">
        <v>62</v>
      </c>
      <c r="T127" s="80">
        <f t="shared" si="6"/>
        <v>4</v>
      </c>
      <c r="U127" s="78">
        <v>1</v>
      </c>
      <c r="V127" s="78">
        <v>1</v>
      </c>
      <c r="W127" s="78">
        <v>1</v>
      </c>
      <c r="X127" s="78">
        <v>1</v>
      </c>
      <c r="Y127" s="168" t="s">
        <v>557</v>
      </c>
      <c r="Z127" s="64" t="s">
        <v>96</v>
      </c>
      <c r="AA127" s="112" t="s">
        <v>132</v>
      </c>
      <c r="AB127" s="68" t="s">
        <v>266</v>
      </c>
      <c r="AC127" s="68"/>
      <c r="AD127" s="5"/>
      <c r="AE127" s="315">
        <f t="shared" si="5"/>
        <v>918626000</v>
      </c>
      <c r="AF127" s="5" t="s">
        <v>549</v>
      </c>
      <c r="AG127" s="68" t="s">
        <v>98</v>
      </c>
      <c r="AH127" s="5" t="s">
        <v>550</v>
      </c>
    </row>
    <row r="128" spans="1:34" s="47" customFormat="1" ht="60" customHeight="1">
      <c r="A128" s="78" t="s">
        <v>362</v>
      </c>
      <c r="B128" s="160" t="s">
        <v>266</v>
      </c>
      <c r="C128" s="160" t="s">
        <v>539</v>
      </c>
      <c r="D128" s="39" t="s">
        <v>540</v>
      </c>
      <c r="E128" s="100" t="s">
        <v>541</v>
      </c>
      <c r="F128" s="74" t="s">
        <v>542</v>
      </c>
      <c r="G128" s="75" t="s">
        <v>543</v>
      </c>
      <c r="H128" s="80" t="s">
        <v>544</v>
      </c>
      <c r="I128" s="75" t="s">
        <v>545</v>
      </c>
      <c r="J128" s="369" t="s">
        <v>452</v>
      </c>
      <c r="K128" s="367">
        <v>10000000000</v>
      </c>
      <c r="L128" s="360" t="s">
        <v>558</v>
      </c>
      <c r="M128" s="324" t="s">
        <v>171</v>
      </c>
      <c r="N128" s="78" t="s">
        <v>547</v>
      </c>
      <c r="O128" s="79"/>
      <c r="P128" s="79"/>
      <c r="Q128" s="79"/>
      <c r="R128" s="79"/>
      <c r="S128" s="64" t="s">
        <v>62</v>
      </c>
      <c r="T128" s="80">
        <f t="shared" si="6"/>
        <v>1</v>
      </c>
      <c r="U128" s="78">
        <v>0</v>
      </c>
      <c r="V128" s="78">
        <v>0</v>
      </c>
      <c r="W128" s="78">
        <v>1</v>
      </c>
      <c r="X128" s="78">
        <v>0</v>
      </c>
      <c r="Y128" s="168" t="s">
        <v>559</v>
      </c>
      <c r="Z128" s="64" t="s">
        <v>124</v>
      </c>
      <c r="AA128" s="112" t="s">
        <v>560</v>
      </c>
      <c r="AB128" s="68" t="s">
        <v>266</v>
      </c>
      <c r="AC128" s="68"/>
      <c r="AD128" s="5"/>
      <c r="AE128" s="315">
        <f t="shared" si="5"/>
        <v>10000000000</v>
      </c>
      <c r="AF128" s="5" t="s">
        <v>549</v>
      </c>
      <c r="AG128" s="68" t="s">
        <v>98</v>
      </c>
      <c r="AH128" s="5" t="s">
        <v>550</v>
      </c>
    </row>
    <row r="129" spans="1:34" s="47" customFormat="1" ht="60" customHeight="1">
      <c r="A129" s="159" t="s">
        <v>49</v>
      </c>
      <c r="B129" s="160" t="s">
        <v>266</v>
      </c>
      <c r="C129" s="160" t="s">
        <v>539</v>
      </c>
      <c r="D129" s="39" t="s">
        <v>561</v>
      </c>
      <c r="E129" s="100" t="s">
        <v>562</v>
      </c>
      <c r="F129" s="74" t="s">
        <v>542</v>
      </c>
      <c r="G129" s="75" t="s">
        <v>543</v>
      </c>
      <c r="H129" s="80" t="s">
        <v>544</v>
      </c>
      <c r="I129" s="75" t="s">
        <v>563</v>
      </c>
      <c r="J129" s="369" t="s">
        <v>564</v>
      </c>
      <c r="K129" s="396">
        <v>4580807427</v>
      </c>
      <c r="L129" s="369" t="s">
        <v>565</v>
      </c>
      <c r="M129" s="324" t="s">
        <v>60</v>
      </c>
      <c r="N129" s="79" t="s">
        <v>566</v>
      </c>
      <c r="O129" s="79"/>
      <c r="P129" s="79"/>
      <c r="Q129" s="79"/>
      <c r="R129" s="79"/>
      <c r="S129" s="64" t="s">
        <v>62</v>
      </c>
      <c r="T129" s="80">
        <f t="shared" si="6"/>
        <v>16</v>
      </c>
      <c r="U129" s="80"/>
      <c r="V129" s="80"/>
      <c r="W129" s="80">
        <v>16</v>
      </c>
      <c r="X129" s="80"/>
      <c r="Y129" s="168" t="s">
        <v>567</v>
      </c>
      <c r="Z129" s="64" t="s">
        <v>64</v>
      </c>
      <c r="AA129" s="113" t="s">
        <v>568</v>
      </c>
      <c r="AB129" s="5" t="s">
        <v>266</v>
      </c>
      <c r="AC129" s="15"/>
      <c r="AD129" s="5"/>
      <c r="AE129" s="312">
        <f t="shared" si="5"/>
        <v>4580807427</v>
      </c>
      <c r="AF129" s="5" t="s">
        <v>549</v>
      </c>
      <c r="AG129" s="68" t="s">
        <v>98</v>
      </c>
      <c r="AH129" s="5" t="s">
        <v>569</v>
      </c>
    </row>
    <row r="130" spans="1:34" s="47" customFormat="1" ht="60" customHeight="1">
      <c r="A130" s="159" t="s">
        <v>49</v>
      </c>
      <c r="B130" s="160" t="s">
        <v>266</v>
      </c>
      <c r="C130" s="160" t="s">
        <v>539</v>
      </c>
      <c r="D130" s="39" t="s">
        <v>561</v>
      </c>
      <c r="E130" s="100" t="s">
        <v>562</v>
      </c>
      <c r="F130" s="74" t="s">
        <v>542</v>
      </c>
      <c r="G130" s="75" t="s">
        <v>543</v>
      </c>
      <c r="H130" s="80" t="s">
        <v>544</v>
      </c>
      <c r="I130" s="75" t="s">
        <v>563</v>
      </c>
      <c r="J130" s="369" t="s">
        <v>564</v>
      </c>
      <c r="K130" s="396">
        <v>16260000000</v>
      </c>
      <c r="L130" s="369" t="s">
        <v>570</v>
      </c>
      <c r="M130" s="324" t="s">
        <v>60</v>
      </c>
      <c r="N130" s="79" t="s">
        <v>566</v>
      </c>
      <c r="O130" s="79"/>
      <c r="P130" s="79"/>
      <c r="Q130" s="79"/>
      <c r="R130" s="79"/>
      <c r="S130" s="64" t="s">
        <v>62</v>
      </c>
      <c r="T130" s="80">
        <f t="shared" si="6"/>
        <v>9</v>
      </c>
      <c r="U130" s="80"/>
      <c r="V130" s="80"/>
      <c r="W130" s="80">
        <v>9</v>
      </c>
      <c r="X130" s="80"/>
      <c r="Y130" s="121" t="s">
        <v>571</v>
      </c>
      <c r="Z130" s="64" t="s">
        <v>96</v>
      </c>
      <c r="AA130" s="68" t="s">
        <v>132</v>
      </c>
      <c r="AB130" s="5" t="s">
        <v>266</v>
      </c>
      <c r="AC130" s="88"/>
      <c r="AD130" s="5"/>
      <c r="AE130" s="315">
        <f t="shared" si="5"/>
        <v>16260000000</v>
      </c>
      <c r="AF130" s="5" t="s">
        <v>549</v>
      </c>
      <c r="AG130" s="68" t="s">
        <v>98</v>
      </c>
      <c r="AH130" s="5" t="s">
        <v>569</v>
      </c>
    </row>
    <row r="131" spans="1:34" s="47" customFormat="1" ht="60" customHeight="1">
      <c r="A131" s="159" t="s">
        <v>49</v>
      </c>
      <c r="B131" s="160" t="s">
        <v>266</v>
      </c>
      <c r="C131" s="160" t="s">
        <v>539</v>
      </c>
      <c r="D131" s="39" t="s">
        <v>561</v>
      </c>
      <c r="E131" s="100" t="s">
        <v>562</v>
      </c>
      <c r="F131" s="74" t="s">
        <v>542</v>
      </c>
      <c r="G131" s="75" t="s">
        <v>543</v>
      </c>
      <c r="H131" s="80" t="s">
        <v>544</v>
      </c>
      <c r="I131" s="75" t="s">
        <v>563</v>
      </c>
      <c r="J131" s="369" t="s">
        <v>564</v>
      </c>
      <c r="K131" s="397">
        <f>5000000000+11552730363</f>
        <v>16552730363</v>
      </c>
      <c r="L131" s="369" t="s">
        <v>572</v>
      </c>
      <c r="M131" s="324" t="s">
        <v>60</v>
      </c>
      <c r="N131" s="79" t="s">
        <v>566</v>
      </c>
      <c r="O131" s="79"/>
      <c r="P131" s="79"/>
      <c r="Q131" s="79"/>
      <c r="R131" s="79"/>
      <c r="S131" s="64" t="s">
        <v>62</v>
      </c>
      <c r="T131" s="80">
        <f t="shared" si="6"/>
        <v>9811</v>
      </c>
      <c r="U131" s="210">
        <v>4080</v>
      </c>
      <c r="V131" s="211">
        <v>4208</v>
      </c>
      <c r="W131" s="210">
        <v>978</v>
      </c>
      <c r="X131" s="210">
        <v>545</v>
      </c>
      <c r="Y131" s="121" t="s">
        <v>573</v>
      </c>
      <c r="Z131" s="64" t="s">
        <v>96</v>
      </c>
      <c r="AA131" s="68" t="s">
        <v>132</v>
      </c>
      <c r="AB131" s="5" t="s">
        <v>266</v>
      </c>
      <c r="AC131" s="88"/>
      <c r="AD131" s="5"/>
      <c r="AE131" s="315">
        <f t="shared" ref="AE131:AE204" si="10">K131</f>
        <v>16552730363</v>
      </c>
      <c r="AF131" s="5" t="s">
        <v>549</v>
      </c>
      <c r="AG131" s="68" t="s">
        <v>98</v>
      </c>
      <c r="AH131" s="5" t="s">
        <v>569</v>
      </c>
    </row>
    <row r="132" spans="1:34" s="47" customFormat="1" ht="60" customHeight="1">
      <c r="A132" s="159" t="s">
        <v>49</v>
      </c>
      <c r="B132" s="160" t="s">
        <v>266</v>
      </c>
      <c r="C132" s="160" t="s">
        <v>539</v>
      </c>
      <c r="D132" s="39" t="s">
        <v>561</v>
      </c>
      <c r="E132" s="100" t="s">
        <v>562</v>
      </c>
      <c r="F132" s="74" t="s">
        <v>542</v>
      </c>
      <c r="G132" s="75" t="s">
        <v>543</v>
      </c>
      <c r="H132" s="80" t="s">
        <v>544</v>
      </c>
      <c r="I132" s="75" t="s">
        <v>563</v>
      </c>
      <c r="J132" s="369" t="s">
        <v>564</v>
      </c>
      <c r="K132" s="397">
        <f>2500000000+3000000000</f>
        <v>5500000000</v>
      </c>
      <c r="L132" s="369" t="s">
        <v>574</v>
      </c>
      <c r="M132" s="324" t="s">
        <v>60</v>
      </c>
      <c r="N132" s="79" t="s">
        <v>566</v>
      </c>
      <c r="O132" s="79"/>
      <c r="P132" s="79"/>
      <c r="Q132" s="79"/>
      <c r="R132" s="79"/>
      <c r="S132" s="64" t="s">
        <v>62</v>
      </c>
      <c r="T132" s="80">
        <f>SUBTOTAL(9,U132:X132)</f>
        <v>1731</v>
      </c>
      <c r="U132" s="210">
        <v>720</v>
      </c>
      <c r="V132" s="211">
        <v>743</v>
      </c>
      <c r="W132" s="210">
        <v>173</v>
      </c>
      <c r="X132" s="210">
        <v>95</v>
      </c>
      <c r="Y132" s="121" t="s">
        <v>575</v>
      </c>
      <c r="Z132" s="64" t="s">
        <v>96</v>
      </c>
      <c r="AA132" s="68" t="s">
        <v>132</v>
      </c>
      <c r="AB132" s="5" t="s">
        <v>266</v>
      </c>
      <c r="AC132" s="88"/>
      <c r="AD132" s="5"/>
      <c r="AE132" s="315">
        <f t="shared" si="10"/>
        <v>5500000000</v>
      </c>
      <c r="AF132" s="5" t="s">
        <v>549</v>
      </c>
      <c r="AG132" s="68" t="s">
        <v>98</v>
      </c>
      <c r="AH132" s="5" t="s">
        <v>569</v>
      </c>
    </row>
    <row r="133" spans="1:34" s="47" customFormat="1" ht="60" customHeight="1">
      <c r="A133" s="159" t="s">
        <v>49</v>
      </c>
      <c r="B133" s="160" t="s">
        <v>266</v>
      </c>
      <c r="C133" s="160" t="s">
        <v>539</v>
      </c>
      <c r="D133" s="39" t="s">
        <v>561</v>
      </c>
      <c r="E133" s="100" t="s">
        <v>562</v>
      </c>
      <c r="F133" s="74" t="s">
        <v>542</v>
      </c>
      <c r="G133" s="75" t="s">
        <v>543</v>
      </c>
      <c r="H133" s="80" t="s">
        <v>544</v>
      </c>
      <c r="I133" s="75" t="s">
        <v>563</v>
      </c>
      <c r="J133" s="369" t="s">
        <v>564</v>
      </c>
      <c r="K133" s="397">
        <f>2616305869+2000000000</f>
        <v>4616305869</v>
      </c>
      <c r="L133" s="369" t="s">
        <v>576</v>
      </c>
      <c r="M133" s="324" t="s">
        <v>60</v>
      </c>
      <c r="N133" s="79" t="s">
        <v>566</v>
      </c>
      <c r="O133" s="79"/>
      <c r="P133" s="79"/>
      <c r="Q133" s="79"/>
      <c r="R133" s="79"/>
      <c r="S133" s="64" t="s">
        <v>62</v>
      </c>
      <c r="T133" s="80">
        <f>SUBTOTAL(9,U133:X133)</f>
        <v>4</v>
      </c>
      <c r="U133" s="114">
        <v>1</v>
      </c>
      <c r="V133" s="212">
        <v>1</v>
      </c>
      <c r="W133" s="114">
        <v>1</v>
      </c>
      <c r="X133" s="114">
        <v>1</v>
      </c>
      <c r="Y133" s="121" t="s">
        <v>577</v>
      </c>
      <c r="Z133" s="64" t="s">
        <v>96</v>
      </c>
      <c r="AA133" s="68" t="s">
        <v>132</v>
      </c>
      <c r="AB133" s="5" t="s">
        <v>266</v>
      </c>
      <c r="AC133" s="88"/>
      <c r="AD133" s="5"/>
      <c r="AE133" s="315">
        <f t="shared" si="10"/>
        <v>4616305869</v>
      </c>
      <c r="AF133" s="5" t="s">
        <v>549</v>
      </c>
      <c r="AG133" s="68" t="s">
        <v>98</v>
      </c>
      <c r="AH133" s="5" t="s">
        <v>569</v>
      </c>
    </row>
    <row r="134" spans="1:34" s="47" customFormat="1" ht="60" customHeight="1">
      <c r="A134" s="159" t="s">
        <v>49</v>
      </c>
      <c r="B134" s="160" t="s">
        <v>266</v>
      </c>
      <c r="C134" s="160" t="s">
        <v>539</v>
      </c>
      <c r="D134" s="39" t="s">
        <v>561</v>
      </c>
      <c r="E134" s="100" t="s">
        <v>562</v>
      </c>
      <c r="F134" s="74" t="s">
        <v>542</v>
      </c>
      <c r="G134" s="75" t="s">
        <v>543</v>
      </c>
      <c r="H134" s="80" t="s">
        <v>544</v>
      </c>
      <c r="I134" s="75" t="s">
        <v>563</v>
      </c>
      <c r="J134" s="369" t="s">
        <v>564</v>
      </c>
      <c r="K134" s="397">
        <v>100000000</v>
      </c>
      <c r="L134" s="369" t="s">
        <v>578</v>
      </c>
      <c r="M134" s="324" t="s">
        <v>60</v>
      </c>
      <c r="N134" s="79" t="s">
        <v>566</v>
      </c>
      <c r="O134" s="79"/>
      <c r="P134" s="79"/>
      <c r="Q134" s="79"/>
      <c r="R134" s="79"/>
      <c r="S134" s="64" t="s">
        <v>62</v>
      </c>
      <c r="T134" s="80">
        <f t="shared" si="6"/>
        <v>4</v>
      </c>
      <c r="U134" s="114">
        <v>1</v>
      </c>
      <c r="V134" s="212">
        <v>1</v>
      </c>
      <c r="W134" s="114">
        <v>1</v>
      </c>
      <c r="X134" s="114">
        <v>1</v>
      </c>
      <c r="Y134" s="121" t="s">
        <v>579</v>
      </c>
      <c r="Z134" s="64" t="s">
        <v>96</v>
      </c>
      <c r="AA134" s="68" t="s">
        <v>132</v>
      </c>
      <c r="AB134" s="5" t="s">
        <v>266</v>
      </c>
      <c r="AC134" s="15"/>
      <c r="AD134" s="5"/>
      <c r="AE134" s="315">
        <f t="shared" si="10"/>
        <v>100000000</v>
      </c>
      <c r="AF134" s="5" t="s">
        <v>549</v>
      </c>
      <c r="AG134" s="68" t="s">
        <v>98</v>
      </c>
      <c r="AH134" s="5" t="s">
        <v>569</v>
      </c>
    </row>
    <row r="135" spans="1:34" s="47" customFormat="1" ht="60" customHeight="1">
      <c r="A135" s="159" t="s">
        <v>49</v>
      </c>
      <c r="B135" s="160" t="s">
        <v>266</v>
      </c>
      <c r="C135" s="160" t="s">
        <v>539</v>
      </c>
      <c r="D135" s="39" t="s">
        <v>561</v>
      </c>
      <c r="E135" s="100" t="s">
        <v>562</v>
      </c>
      <c r="F135" s="74" t="s">
        <v>542</v>
      </c>
      <c r="G135" s="75" t="s">
        <v>543</v>
      </c>
      <c r="H135" s="80" t="s">
        <v>544</v>
      </c>
      <c r="I135" s="75" t="s">
        <v>563</v>
      </c>
      <c r="J135" s="369" t="s">
        <v>564</v>
      </c>
      <c r="K135" s="397">
        <f>4500000000+3000000000</f>
        <v>7500000000</v>
      </c>
      <c r="L135" s="369" t="s">
        <v>580</v>
      </c>
      <c r="M135" s="324" t="s">
        <v>60</v>
      </c>
      <c r="N135" s="79" t="s">
        <v>566</v>
      </c>
      <c r="O135" s="79"/>
      <c r="P135" s="79"/>
      <c r="Q135" s="79"/>
      <c r="R135" s="79"/>
      <c r="S135" s="64" t="s">
        <v>62</v>
      </c>
      <c r="T135" s="80">
        <f t="shared" si="6"/>
        <v>4</v>
      </c>
      <c r="U135" s="114">
        <v>1</v>
      </c>
      <c r="V135" s="114">
        <v>1</v>
      </c>
      <c r="W135" s="114">
        <v>1</v>
      </c>
      <c r="X135" s="114">
        <v>1</v>
      </c>
      <c r="Y135" s="327" t="s">
        <v>581</v>
      </c>
      <c r="Z135" s="64" t="s">
        <v>96</v>
      </c>
      <c r="AA135" s="5" t="s">
        <v>132</v>
      </c>
      <c r="AB135" s="5" t="s">
        <v>266</v>
      </c>
      <c r="AC135" s="5"/>
      <c r="AD135" s="5"/>
      <c r="AE135" s="315">
        <f t="shared" si="10"/>
        <v>7500000000</v>
      </c>
      <c r="AF135" s="5" t="s">
        <v>549</v>
      </c>
      <c r="AG135" s="68" t="s">
        <v>98</v>
      </c>
      <c r="AH135" s="5" t="s">
        <v>569</v>
      </c>
    </row>
    <row r="136" spans="1:34" s="47" customFormat="1" ht="60" customHeight="1">
      <c r="A136" s="159" t="s">
        <v>49</v>
      </c>
      <c r="B136" s="160" t="s">
        <v>266</v>
      </c>
      <c r="C136" s="160" t="s">
        <v>539</v>
      </c>
      <c r="D136" s="39" t="s">
        <v>561</v>
      </c>
      <c r="E136" s="100" t="s">
        <v>562</v>
      </c>
      <c r="F136" s="74" t="s">
        <v>542</v>
      </c>
      <c r="G136" s="75" t="s">
        <v>543</v>
      </c>
      <c r="H136" s="80" t="s">
        <v>544</v>
      </c>
      <c r="I136" s="75" t="s">
        <v>563</v>
      </c>
      <c r="J136" s="369" t="s">
        <v>564</v>
      </c>
      <c r="K136" s="398">
        <v>1130743000</v>
      </c>
      <c r="L136" s="369" t="s">
        <v>582</v>
      </c>
      <c r="M136" s="324" t="s">
        <v>60</v>
      </c>
      <c r="N136" s="79" t="s">
        <v>566</v>
      </c>
      <c r="O136" s="79"/>
      <c r="P136" s="79"/>
      <c r="Q136" s="79"/>
      <c r="R136" s="79"/>
      <c r="S136" s="64" t="s">
        <v>62</v>
      </c>
      <c r="T136" s="80">
        <f t="shared" si="6"/>
        <v>4</v>
      </c>
      <c r="U136" s="114">
        <v>1</v>
      </c>
      <c r="V136" s="114">
        <v>1</v>
      </c>
      <c r="W136" s="114">
        <v>1</v>
      </c>
      <c r="X136" s="114">
        <v>1</v>
      </c>
      <c r="Y136" s="115" t="s">
        <v>583</v>
      </c>
      <c r="Z136" s="64" t="s">
        <v>96</v>
      </c>
      <c r="AA136" s="5" t="s">
        <v>132</v>
      </c>
      <c r="AB136" s="5" t="s">
        <v>266</v>
      </c>
      <c r="AC136" s="88"/>
      <c r="AD136" s="5"/>
      <c r="AE136" s="315">
        <f t="shared" si="10"/>
        <v>1130743000</v>
      </c>
      <c r="AF136" s="5" t="s">
        <v>549</v>
      </c>
      <c r="AG136" s="68" t="s">
        <v>98</v>
      </c>
      <c r="AH136" s="5" t="s">
        <v>569</v>
      </c>
    </row>
    <row r="137" spans="1:34" s="47" customFormat="1" ht="60" customHeight="1">
      <c r="A137" s="159" t="s">
        <v>49</v>
      </c>
      <c r="B137" s="162" t="s">
        <v>266</v>
      </c>
      <c r="C137" s="162" t="s">
        <v>539</v>
      </c>
      <c r="D137" s="39" t="s">
        <v>561</v>
      </c>
      <c r="E137" s="100" t="s">
        <v>562</v>
      </c>
      <c r="F137" s="74" t="s">
        <v>542</v>
      </c>
      <c r="G137" s="75" t="s">
        <v>543</v>
      </c>
      <c r="H137" s="80" t="s">
        <v>544</v>
      </c>
      <c r="I137" s="75" t="s">
        <v>563</v>
      </c>
      <c r="J137" s="369" t="s">
        <v>564</v>
      </c>
      <c r="K137" s="399">
        <v>3053630000</v>
      </c>
      <c r="L137" s="371" t="s">
        <v>584</v>
      </c>
      <c r="M137" s="324" t="s">
        <v>60</v>
      </c>
      <c r="N137" s="79" t="s">
        <v>566</v>
      </c>
      <c r="O137" s="80"/>
      <c r="P137" s="80"/>
      <c r="Q137" s="80"/>
      <c r="R137" s="80"/>
      <c r="S137" s="64" t="s">
        <v>62</v>
      </c>
      <c r="T137" s="80">
        <f t="shared" si="6"/>
        <v>4</v>
      </c>
      <c r="U137" s="114">
        <v>1</v>
      </c>
      <c r="V137" s="114">
        <v>1</v>
      </c>
      <c r="W137" s="114">
        <v>1</v>
      </c>
      <c r="X137" s="114">
        <v>1</v>
      </c>
      <c r="Y137" s="80" t="s">
        <v>585</v>
      </c>
      <c r="Z137" s="64" t="s">
        <v>96</v>
      </c>
      <c r="AA137" s="5" t="s">
        <v>132</v>
      </c>
      <c r="AB137" s="5" t="s">
        <v>266</v>
      </c>
      <c r="AC137" s="87"/>
      <c r="AD137" s="5"/>
      <c r="AE137" s="315">
        <f t="shared" si="10"/>
        <v>3053630000</v>
      </c>
      <c r="AF137" s="5" t="s">
        <v>549</v>
      </c>
      <c r="AG137" s="68" t="s">
        <v>98</v>
      </c>
      <c r="AH137" s="5" t="s">
        <v>569</v>
      </c>
    </row>
    <row r="138" spans="1:34" s="47" customFormat="1" ht="60" customHeight="1">
      <c r="A138" s="159" t="s">
        <v>49</v>
      </c>
      <c r="B138" s="162" t="s">
        <v>266</v>
      </c>
      <c r="C138" s="162" t="s">
        <v>539</v>
      </c>
      <c r="D138" s="39" t="s">
        <v>561</v>
      </c>
      <c r="E138" s="100" t="s">
        <v>562</v>
      </c>
      <c r="F138" s="74" t="s">
        <v>542</v>
      </c>
      <c r="G138" s="75" t="s">
        <v>543</v>
      </c>
      <c r="H138" s="80" t="s">
        <v>544</v>
      </c>
      <c r="I138" s="75" t="s">
        <v>563</v>
      </c>
      <c r="J138" s="369" t="s">
        <v>564</v>
      </c>
      <c r="K138" s="398">
        <v>3620070000</v>
      </c>
      <c r="L138" s="400" t="s">
        <v>586</v>
      </c>
      <c r="M138" s="324" t="s">
        <v>60</v>
      </c>
      <c r="N138" s="79" t="s">
        <v>566</v>
      </c>
      <c r="O138" s="80"/>
      <c r="P138" s="80"/>
      <c r="Q138" s="80"/>
      <c r="R138" s="80"/>
      <c r="S138" s="64" t="s">
        <v>62</v>
      </c>
      <c r="T138" s="80">
        <f t="shared" si="6"/>
        <v>4</v>
      </c>
      <c r="U138" s="114">
        <v>1</v>
      </c>
      <c r="V138" s="114">
        <v>1</v>
      </c>
      <c r="W138" s="114">
        <v>1</v>
      </c>
      <c r="X138" s="114">
        <v>1</v>
      </c>
      <c r="Y138" s="80" t="s">
        <v>587</v>
      </c>
      <c r="Z138" s="64" t="s">
        <v>96</v>
      </c>
      <c r="AA138" s="68" t="s">
        <v>132</v>
      </c>
      <c r="AB138" s="5" t="s">
        <v>266</v>
      </c>
      <c r="AC138" s="87"/>
      <c r="AD138" s="5"/>
      <c r="AE138" s="315">
        <f t="shared" si="10"/>
        <v>3620070000</v>
      </c>
      <c r="AF138" s="5" t="s">
        <v>549</v>
      </c>
      <c r="AG138" s="68" t="s">
        <v>98</v>
      </c>
      <c r="AH138" s="5" t="s">
        <v>569</v>
      </c>
    </row>
    <row r="139" spans="1:34" s="47" customFormat="1" ht="60" customHeight="1">
      <c r="A139" s="159" t="s">
        <v>49</v>
      </c>
      <c r="B139" s="160" t="s">
        <v>266</v>
      </c>
      <c r="C139" s="160" t="s">
        <v>539</v>
      </c>
      <c r="D139" s="39" t="s">
        <v>561</v>
      </c>
      <c r="E139" s="100" t="s">
        <v>562</v>
      </c>
      <c r="F139" s="74" t="s">
        <v>542</v>
      </c>
      <c r="G139" s="75" t="s">
        <v>543</v>
      </c>
      <c r="H139" s="80" t="s">
        <v>544</v>
      </c>
      <c r="I139" s="75" t="s">
        <v>563</v>
      </c>
      <c r="J139" s="369" t="s">
        <v>564</v>
      </c>
      <c r="K139" s="398">
        <f>11401399554+5542572295</f>
        <v>16943971849</v>
      </c>
      <c r="L139" s="371" t="s">
        <v>588</v>
      </c>
      <c r="M139" s="324" t="s">
        <v>60</v>
      </c>
      <c r="N139" s="79" t="s">
        <v>566</v>
      </c>
      <c r="O139" s="80"/>
      <c r="P139" s="80"/>
      <c r="Q139" s="80"/>
      <c r="R139" s="80"/>
      <c r="S139" s="64" t="s">
        <v>62</v>
      </c>
      <c r="T139" s="80">
        <f t="shared" ref="T139:T200" si="11">SUM(U139:X139)</f>
        <v>4</v>
      </c>
      <c r="U139" s="114">
        <v>1</v>
      </c>
      <c r="V139" s="114">
        <v>1</v>
      </c>
      <c r="W139" s="114">
        <v>1</v>
      </c>
      <c r="X139" s="114">
        <v>1</v>
      </c>
      <c r="Y139" s="80" t="s">
        <v>589</v>
      </c>
      <c r="Z139" s="64" t="s">
        <v>96</v>
      </c>
      <c r="AA139" s="68" t="s">
        <v>132</v>
      </c>
      <c r="AB139" s="5" t="s">
        <v>266</v>
      </c>
      <c r="AC139" s="87"/>
      <c r="AD139" s="5"/>
      <c r="AE139" s="315">
        <f t="shared" si="10"/>
        <v>16943971849</v>
      </c>
      <c r="AF139" s="5" t="s">
        <v>549</v>
      </c>
      <c r="AG139" s="68" t="s">
        <v>98</v>
      </c>
      <c r="AH139" s="5" t="s">
        <v>569</v>
      </c>
    </row>
    <row r="140" spans="1:34" s="47" customFormat="1" ht="60" customHeight="1">
      <c r="A140" s="159" t="s">
        <v>49</v>
      </c>
      <c r="B140" s="160" t="s">
        <v>266</v>
      </c>
      <c r="C140" s="160" t="s">
        <v>539</v>
      </c>
      <c r="D140" s="39" t="s">
        <v>561</v>
      </c>
      <c r="E140" s="100" t="s">
        <v>562</v>
      </c>
      <c r="F140" s="74" t="s">
        <v>542</v>
      </c>
      <c r="G140" s="75" t="s">
        <v>543</v>
      </c>
      <c r="H140" s="80" t="s">
        <v>544</v>
      </c>
      <c r="I140" s="75" t="s">
        <v>563</v>
      </c>
      <c r="J140" s="369" t="s">
        <v>564</v>
      </c>
      <c r="K140" s="400">
        <v>2799191240</v>
      </c>
      <c r="L140" s="371" t="s">
        <v>590</v>
      </c>
      <c r="M140" s="324" t="s">
        <v>60</v>
      </c>
      <c r="N140" s="79" t="s">
        <v>566</v>
      </c>
      <c r="O140" s="80"/>
      <c r="P140" s="80"/>
      <c r="Q140" s="80"/>
      <c r="R140" s="80"/>
      <c r="S140" s="64" t="s">
        <v>62</v>
      </c>
      <c r="T140" s="80">
        <f t="shared" si="11"/>
        <v>720</v>
      </c>
      <c r="U140" s="114">
        <v>180</v>
      </c>
      <c r="V140" s="114">
        <v>180</v>
      </c>
      <c r="W140" s="114">
        <v>180</v>
      </c>
      <c r="X140" s="114">
        <v>180</v>
      </c>
      <c r="Y140" s="80" t="s">
        <v>591</v>
      </c>
      <c r="Z140" s="64" t="s">
        <v>245</v>
      </c>
      <c r="AA140" s="116" t="s">
        <v>592</v>
      </c>
      <c r="AB140" s="5" t="s">
        <v>266</v>
      </c>
      <c r="AD140" s="87"/>
      <c r="AE140" s="328">
        <f t="shared" si="10"/>
        <v>2799191240</v>
      </c>
      <c r="AF140" s="5" t="s">
        <v>593</v>
      </c>
      <c r="AG140" s="117" t="s">
        <v>98</v>
      </c>
      <c r="AH140" s="5" t="s">
        <v>569</v>
      </c>
    </row>
    <row r="141" spans="1:34" s="47" customFormat="1" ht="60" customHeight="1">
      <c r="A141" s="159" t="s">
        <v>49</v>
      </c>
      <c r="B141" s="160" t="s">
        <v>266</v>
      </c>
      <c r="C141" s="160" t="s">
        <v>539</v>
      </c>
      <c r="D141" s="163" t="s">
        <v>594</v>
      </c>
      <c r="E141" s="259" t="s">
        <v>595</v>
      </c>
      <c r="F141" s="29" t="s">
        <v>596</v>
      </c>
      <c r="G141" s="118" t="s">
        <v>597</v>
      </c>
      <c r="H141" s="80" t="s">
        <v>598</v>
      </c>
      <c r="I141" s="75" t="s">
        <v>599</v>
      </c>
      <c r="J141" s="369" t="s">
        <v>600</v>
      </c>
      <c r="K141" s="397">
        <v>1732632840</v>
      </c>
      <c r="L141" s="360" t="s">
        <v>601</v>
      </c>
      <c r="M141" s="314" t="s">
        <v>602</v>
      </c>
      <c r="N141" s="319" t="s">
        <v>142</v>
      </c>
      <c r="O141" s="80"/>
      <c r="P141" s="80"/>
      <c r="Q141" s="80"/>
      <c r="R141" s="80"/>
      <c r="S141" s="64" t="s">
        <v>62</v>
      </c>
      <c r="T141" s="80">
        <f t="shared" si="11"/>
        <v>44675</v>
      </c>
      <c r="U141" s="213">
        <v>11168</v>
      </c>
      <c r="V141" s="213">
        <v>11169</v>
      </c>
      <c r="W141" s="213">
        <v>11169</v>
      </c>
      <c r="X141" s="213">
        <v>11169</v>
      </c>
      <c r="Y141" s="80" t="s">
        <v>603</v>
      </c>
      <c r="Z141" s="64" t="s">
        <v>96</v>
      </c>
      <c r="AA141" s="64" t="s">
        <v>132</v>
      </c>
      <c r="AB141" s="5" t="s">
        <v>604</v>
      </c>
      <c r="AD141" s="87"/>
      <c r="AE141" s="315">
        <f t="shared" si="10"/>
        <v>1732632840</v>
      </c>
      <c r="AF141" s="5" t="s">
        <v>593</v>
      </c>
      <c r="AG141" s="5" t="s">
        <v>98</v>
      </c>
      <c r="AH141" s="5" t="s">
        <v>605</v>
      </c>
    </row>
    <row r="142" spans="1:34" s="47" customFormat="1" ht="60" customHeight="1">
      <c r="A142" s="78" t="s">
        <v>362</v>
      </c>
      <c r="B142" s="162" t="s">
        <v>606</v>
      </c>
      <c r="C142" s="162" t="s">
        <v>607</v>
      </c>
      <c r="D142" s="39" t="s">
        <v>608</v>
      </c>
      <c r="E142" s="259" t="s">
        <v>595</v>
      </c>
      <c r="F142" s="29" t="s">
        <v>596</v>
      </c>
      <c r="G142" s="74" t="s">
        <v>597</v>
      </c>
      <c r="H142" s="80" t="s">
        <v>609</v>
      </c>
      <c r="I142" s="74" t="s">
        <v>610</v>
      </c>
      <c r="J142" s="401" t="s">
        <v>611</v>
      </c>
      <c r="K142" s="399">
        <v>1846135000</v>
      </c>
      <c r="L142" s="360" t="s">
        <v>170</v>
      </c>
      <c r="M142" s="314" t="s">
        <v>602</v>
      </c>
      <c r="N142" s="319" t="s">
        <v>142</v>
      </c>
      <c r="O142" s="74"/>
      <c r="P142" s="74"/>
      <c r="Q142" s="74"/>
      <c r="R142" s="74"/>
      <c r="S142" s="64" t="s">
        <v>62</v>
      </c>
      <c r="T142" s="80">
        <f t="shared" si="11"/>
        <v>29760</v>
      </c>
      <c r="U142" s="214">
        <v>7440</v>
      </c>
      <c r="V142" s="214">
        <v>7440</v>
      </c>
      <c r="W142" s="214">
        <v>7440</v>
      </c>
      <c r="X142" s="214">
        <v>7440</v>
      </c>
      <c r="Y142" s="214" t="s">
        <v>612</v>
      </c>
      <c r="Z142" s="64" t="s">
        <v>96</v>
      </c>
      <c r="AA142" s="64" t="s">
        <v>132</v>
      </c>
      <c r="AB142" s="5" t="s">
        <v>604</v>
      </c>
      <c r="AC142" s="87"/>
      <c r="AD142" s="5"/>
      <c r="AE142" s="315">
        <f t="shared" si="10"/>
        <v>1846135000</v>
      </c>
      <c r="AF142" s="5" t="s">
        <v>593</v>
      </c>
      <c r="AG142" s="5" t="s">
        <v>98</v>
      </c>
      <c r="AH142" s="5" t="s">
        <v>605</v>
      </c>
    </row>
    <row r="143" spans="1:34" s="47" customFormat="1" ht="60" customHeight="1">
      <c r="A143" s="78" t="s">
        <v>362</v>
      </c>
      <c r="B143" s="162" t="s">
        <v>606</v>
      </c>
      <c r="C143" s="162" t="s">
        <v>607</v>
      </c>
      <c r="D143" s="39" t="s">
        <v>608</v>
      </c>
      <c r="E143" s="259" t="s">
        <v>595</v>
      </c>
      <c r="F143" s="29" t="s">
        <v>596</v>
      </c>
      <c r="G143" s="74" t="s">
        <v>597</v>
      </c>
      <c r="H143" s="80" t="s">
        <v>609</v>
      </c>
      <c r="I143" s="74" t="s">
        <v>613</v>
      </c>
      <c r="J143" s="377" t="s">
        <v>614</v>
      </c>
      <c r="K143" s="402">
        <v>1605341160</v>
      </c>
      <c r="L143" s="360" t="s">
        <v>615</v>
      </c>
      <c r="M143" s="314" t="s">
        <v>602</v>
      </c>
      <c r="N143" s="319" t="s">
        <v>616</v>
      </c>
      <c r="O143" s="74"/>
      <c r="P143" s="74"/>
      <c r="Q143" s="74"/>
      <c r="R143" s="74"/>
      <c r="S143" s="64" t="s">
        <v>62</v>
      </c>
      <c r="T143" s="80">
        <f t="shared" si="11"/>
        <v>7</v>
      </c>
      <c r="U143" s="214">
        <v>3</v>
      </c>
      <c r="V143" s="214">
        <v>2</v>
      </c>
      <c r="W143" s="214">
        <v>2</v>
      </c>
      <c r="X143" s="214">
        <v>0</v>
      </c>
      <c r="Y143" s="214" t="s">
        <v>617</v>
      </c>
      <c r="Z143" s="64" t="s">
        <v>96</v>
      </c>
      <c r="AA143" s="64" t="s">
        <v>132</v>
      </c>
      <c r="AB143" s="5" t="s">
        <v>604</v>
      </c>
      <c r="AC143" s="87"/>
      <c r="AD143" s="5"/>
      <c r="AE143" s="315">
        <f t="shared" si="10"/>
        <v>1605341160</v>
      </c>
      <c r="AF143" s="5" t="s">
        <v>593</v>
      </c>
      <c r="AG143" s="5" t="s">
        <v>98</v>
      </c>
      <c r="AH143" s="5" t="s">
        <v>605</v>
      </c>
    </row>
    <row r="144" spans="1:34" s="47" customFormat="1" ht="60" customHeight="1">
      <c r="A144" s="159" t="s">
        <v>49</v>
      </c>
      <c r="B144" s="160" t="s">
        <v>266</v>
      </c>
      <c r="C144" s="160" t="s">
        <v>539</v>
      </c>
      <c r="D144" s="39" t="s">
        <v>561</v>
      </c>
      <c r="E144" s="259" t="s">
        <v>595</v>
      </c>
      <c r="F144" s="29" t="s">
        <v>596</v>
      </c>
      <c r="G144" s="74" t="s">
        <v>597</v>
      </c>
      <c r="H144" s="80" t="s">
        <v>609</v>
      </c>
      <c r="I144" s="74" t="s">
        <v>613</v>
      </c>
      <c r="J144" s="377" t="s">
        <v>614</v>
      </c>
      <c r="K144" s="403">
        <v>2588408000</v>
      </c>
      <c r="L144" s="360" t="s">
        <v>618</v>
      </c>
      <c r="M144" s="314" t="s">
        <v>602</v>
      </c>
      <c r="N144" s="319" t="s">
        <v>616</v>
      </c>
      <c r="O144" s="74"/>
      <c r="P144" s="74"/>
      <c r="Q144" s="74"/>
      <c r="R144" s="74"/>
      <c r="S144" s="64" t="s">
        <v>62</v>
      </c>
      <c r="T144" s="214">
        <f>SUM(U144:X144)</f>
        <v>4</v>
      </c>
      <c r="U144" s="214">
        <v>1</v>
      </c>
      <c r="V144" s="214">
        <v>1</v>
      </c>
      <c r="W144" s="214">
        <v>1</v>
      </c>
      <c r="X144" s="214">
        <v>1</v>
      </c>
      <c r="Y144" s="214" t="s">
        <v>619</v>
      </c>
      <c r="Z144" s="64" t="s">
        <v>245</v>
      </c>
      <c r="AA144" s="64" t="s">
        <v>620</v>
      </c>
      <c r="AB144" s="5" t="s">
        <v>604</v>
      </c>
      <c r="AC144" s="87"/>
      <c r="AD144" s="5"/>
      <c r="AE144" s="315">
        <f>K144</f>
        <v>2588408000</v>
      </c>
      <c r="AF144" s="5" t="s">
        <v>593</v>
      </c>
      <c r="AG144" s="5" t="s">
        <v>98</v>
      </c>
      <c r="AH144" s="5" t="s">
        <v>605</v>
      </c>
    </row>
    <row r="145" spans="1:34" s="47" customFormat="1" ht="60" customHeight="1">
      <c r="A145" s="78" t="s">
        <v>362</v>
      </c>
      <c r="B145" s="160" t="s">
        <v>266</v>
      </c>
      <c r="C145" s="160" t="s">
        <v>607</v>
      </c>
      <c r="D145" s="39" t="s">
        <v>621</v>
      </c>
      <c r="E145" s="100" t="s">
        <v>622</v>
      </c>
      <c r="F145" s="80" t="s">
        <v>623</v>
      </c>
      <c r="G145" s="75" t="s">
        <v>443</v>
      </c>
      <c r="H145" s="65" t="s">
        <v>598</v>
      </c>
      <c r="I145" s="75" t="s">
        <v>624</v>
      </c>
      <c r="J145" s="369" t="s">
        <v>625</v>
      </c>
      <c r="K145" s="396">
        <v>1017203000</v>
      </c>
      <c r="L145" s="378" t="s">
        <v>158</v>
      </c>
      <c r="M145" s="314" t="s">
        <v>602</v>
      </c>
      <c r="N145" s="82" t="s">
        <v>626</v>
      </c>
      <c r="O145" s="79"/>
      <c r="P145" s="79"/>
      <c r="Q145" s="79"/>
      <c r="R145" s="79"/>
      <c r="S145" s="64" t="s">
        <v>62</v>
      </c>
      <c r="T145" s="80">
        <f t="shared" si="11"/>
        <v>4</v>
      </c>
      <c r="U145" s="64">
        <v>1</v>
      </c>
      <c r="V145" s="64">
        <v>1</v>
      </c>
      <c r="W145" s="64">
        <v>1</v>
      </c>
      <c r="X145" s="64">
        <v>1</v>
      </c>
      <c r="Y145" s="168" t="s">
        <v>627</v>
      </c>
      <c r="Z145" s="64" t="s">
        <v>96</v>
      </c>
      <c r="AA145" s="39" t="s">
        <v>132</v>
      </c>
      <c r="AB145" s="5" t="s">
        <v>266</v>
      </c>
      <c r="AC145" s="87"/>
      <c r="AD145" s="5"/>
      <c r="AE145" s="315">
        <f t="shared" si="10"/>
        <v>1017203000</v>
      </c>
      <c r="AF145" s="5" t="s">
        <v>628</v>
      </c>
      <c r="AG145" s="68" t="s">
        <v>98</v>
      </c>
      <c r="AH145" s="5" t="s">
        <v>629</v>
      </c>
    </row>
    <row r="146" spans="1:34" s="47" customFormat="1" ht="60" customHeight="1">
      <c r="A146" s="78" t="s">
        <v>362</v>
      </c>
      <c r="B146" s="160" t="s">
        <v>266</v>
      </c>
      <c r="C146" s="160" t="s">
        <v>607</v>
      </c>
      <c r="D146" s="39" t="s">
        <v>621</v>
      </c>
      <c r="E146" s="100" t="s">
        <v>622</v>
      </c>
      <c r="F146" s="80" t="s">
        <v>623</v>
      </c>
      <c r="G146" s="75" t="s">
        <v>443</v>
      </c>
      <c r="H146" s="65" t="s">
        <v>598</v>
      </c>
      <c r="I146" s="75" t="s">
        <v>624</v>
      </c>
      <c r="J146" s="369" t="s">
        <v>625</v>
      </c>
      <c r="K146" s="396">
        <v>1069707515</v>
      </c>
      <c r="L146" s="378" t="s">
        <v>630</v>
      </c>
      <c r="M146" s="314" t="s">
        <v>602</v>
      </c>
      <c r="N146" s="82" t="s">
        <v>626</v>
      </c>
      <c r="O146" s="79"/>
      <c r="P146" s="79"/>
      <c r="Q146" s="79"/>
      <c r="R146" s="79"/>
      <c r="S146" s="64" t="s">
        <v>62</v>
      </c>
      <c r="T146" s="80">
        <f t="shared" ref="T146:T147" si="12">SUM(U146:X146)</f>
        <v>6</v>
      </c>
      <c r="U146" s="64">
        <v>0</v>
      </c>
      <c r="V146" s="64">
        <v>2</v>
      </c>
      <c r="W146" s="64">
        <v>2</v>
      </c>
      <c r="X146" s="64">
        <v>2</v>
      </c>
      <c r="Y146" s="168" t="s">
        <v>631</v>
      </c>
      <c r="Z146" s="64" t="s">
        <v>96</v>
      </c>
      <c r="AA146" s="39" t="s">
        <v>132</v>
      </c>
      <c r="AB146" s="5" t="s">
        <v>266</v>
      </c>
      <c r="AC146" s="87"/>
      <c r="AD146" s="5"/>
      <c r="AE146" s="315">
        <f t="shared" si="10"/>
        <v>1069707515</v>
      </c>
      <c r="AF146" s="5" t="s">
        <v>628</v>
      </c>
      <c r="AG146" s="68" t="s">
        <v>98</v>
      </c>
      <c r="AH146" s="5" t="s">
        <v>629</v>
      </c>
    </row>
    <row r="147" spans="1:34" s="47" customFormat="1" ht="60" customHeight="1">
      <c r="A147" s="78" t="s">
        <v>362</v>
      </c>
      <c r="B147" s="160" t="s">
        <v>266</v>
      </c>
      <c r="C147" s="160" t="s">
        <v>607</v>
      </c>
      <c r="D147" s="39" t="s">
        <v>621</v>
      </c>
      <c r="E147" s="100" t="s">
        <v>622</v>
      </c>
      <c r="F147" s="80" t="s">
        <v>623</v>
      </c>
      <c r="G147" s="75" t="s">
        <v>443</v>
      </c>
      <c r="H147" s="65" t="s">
        <v>598</v>
      </c>
      <c r="I147" s="75" t="s">
        <v>624</v>
      </c>
      <c r="J147" s="369" t="s">
        <v>625</v>
      </c>
      <c r="K147" s="396">
        <v>400000000</v>
      </c>
      <c r="L147" s="378" t="s">
        <v>632</v>
      </c>
      <c r="M147" s="314" t="s">
        <v>602</v>
      </c>
      <c r="N147" s="103" t="s">
        <v>633</v>
      </c>
      <c r="O147" s="64" t="s">
        <v>62</v>
      </c>
      <c r="P147" s="80">
        <f t="shared" ref="P147" si="13">SUM(Q147:T147)</f>
        <v>6</v>
      </c>
      <c r="Q147" s="64">
        <v>1</v>
      </c>
      <c r="R147" s="64">
        <v>1</v>
      </c>
      <c r="S147" s="64" t="s">
        <v>62</v>
      </c>
      <c r="T147" s="80">
        <f t="shared" si="12"/>
        <v>4</v>
      </c>
      <c r="U147" s="64">
        <v>1</v>
      </c>
      <c r="V147" s="64">
        <v>1</v>
      </c>
      <c r="W147" s="64">
        <v>1</v>
      </c>
      <c r="X147" s="64">
        <v>1</v>
      </c>
      <c r="Y147" s="5" t="s">
        <v>634</v>
      </c>
      <c r="Z147" s="170" t="s">
        <v>124</v>
      </c>
      <c r="AA147" s="315"/>
      <c r="AB147" s="5" t="s">
        <v>266</v>
      </c>
      <c r="AC147" s="68"/>
      <c r="AD147" s="5"/>
      <c r="AE147" s="315">
        <f t="shared" si="10"/>
        <v>400000000</v>
      </c>
      <c r="AF147" s="5" t="s">
        <v>628</v>
      </c>
      <c r="AG147" s="68" t="s">
        <v>98</v>
      </c>
      <c r="AH147" s="5" t="s">
        <v>629</v>
      </c>
    </row>
    <row r="148" spans="1:34" s="47" customFormat="1" ht="60" customHeight="1">
      <c r="A148" s="78" t="s">
        <v>362</v>
      </c>
      <c r="B148" s="160" t="s">
        <v>266</v>
      </c>
      <c r="C148" s="160" t="s">
        <v>607</v>
      </c>
      <c r="D148" s="39" t="s">
        <v>621</v>
      </c>
      <c r="E148" s="100" t="s">
        <v>622</v>
      </c>
      <c r="F148" s="80" t="s">
        <v>623</v>
      </c>
      <c r="G148" s="75" t="s">
        <v>443</v>
      </c>
      <c r="H148" s="65" t="s">
        <v>598</v>
      </c>
      <c r="I148" s="75" t="s">
        <v>624</v>
      </c>
      <c r="J148" s="369" t="s">
        <v>625</v>
      </c>
      <c r="K148" s="396">
        <v>261250000</v>
      </c>
      <c r="L148" s="378" t="s">
        <v>632</v>
      </c>
      <c r="M148" s="314" t="s">
        <v>602</v>
      </c>
      <c r="N148" s="103" t="s">
        <v>633</v>
      </c>
      <c r="O148" s="80"/>
      <c r="P148" s="80"/>
      <c r="Q148" s="80"/>
      <c r="R148" s="80"/>
      <c r="S148" s="64" t="s">
        <v>62</v>
      </c>
      <c r="T148" s="80">
        <f t="shared" si="11"/>
        <v>4</v>
      </c>
      <c r="U148" s="64">
        <v>1</v>
      </c>
      <c r="V148" s="64">
        <v>1</v>
      </c>
      <c r="W148" s="64">
        <v>1</v>
      </c>
      <c r="X148" s="64">
        <v>1</v>
      </c>
      <c r="Y148" s="168" t="s">
        <v>635</v>
      </c>
      <c r="Z148" s="64" t="s">
        <v>96</v>
      </c>
      <c r="AA148" s="39" t="s">
        <v>132</v>
      </c>
      <c r="AB148" s="5" t="s">
        <v>266</v>
      </c>
      <c r="AC148" s="87"/>
      <c r="AD148" s="5"/>
      <c r="AE148" s="315">
        <f t="shared" si="10"/>
        <v>261250000</v>
      </c>
      <c r="AF148" s="5" t="s">
        <v>628</v>
      </c>
      <c r="AG148" s="68" t="s">
        <v>98</v>
      </c>
      <c r="AH148" s="5" t="s">
        <v>629</v>
      </c>
    </row>
    <row r="149" spans="1:34" s="47" customFormat="1" ht="60" customHeight="1">
      <c r="A149" s="78" t="s">
        <v>362</v>
      </c>
      <c r="B149" s="160" t="s">
        <v>266</v>
      </c>
      <c r="C149" s="160" t="s">
        <v>607</v>
      </c>
      <c r="D149" s="39" t="s">
        <v>621</v>
      </c>
      <c r="E149" s="100" t="s">
        <v>622</v>
      </c>
      <c r="F149" s="80" t="s">
        <v>623</v>
      </c>
      <c r="G149" s="75" t="s">
        <v>443</v>
      </c>
      <c r="H149" s="65" t="s">
        <v>598</v>
      </c>
      <c r="I149" s="75" t="s">
        <v>624</v>
      </c>
      <c r="J149" s="369" t="s">
        <v>625</v>
      </c>
      <c r="K149" s="404">
        <v>2000000000</v>
      </c>
      <c r="L149" s="378" t="s">
        <v>636</v>
      </c>
      <c r="M149" s="314" t="s">
        <v>602</v>
      </c>
      <c r="N149" s="82" t="s">
        <v>626</v>
      </c>
      <c r="O149" s="80"/>
      <c r="P149" s="80"/>
      <c r="Q149" s="80"/>
      <c r="R149" s="80"/>
      <c r="S149" s="64" t="s">
        <v>62</v>
      </c>
      <c r="T149" s="80">
        <f t="shared" si="11"/>
        <v>2</v>
      </c>
      <c r="U149" s="64">
        <v>0</v>
      </c>
      <c r="V149" s="64">
        <v>1</v>
      </c>
      <c r="W149" s="64">
        <v>1</v>
      </c>
      <c r="X149" s="64">
        <v>0</v>
      </c>
      <c r="Y149" s="215" t="s">
        <v>637</v>
      </c>
      <c r="Z149" s="170" t="s">
        <v>124</v>
      </c>
      <c r="AA149" s="39"/>
      <c r="AB149" s="5" t="s">
        <v>266</v>
      </c>
      <c r="AC149" s="87"/>
      <c r="AD149" s="5"/>
      <c r="AE149" s="315">
        <f t="shared" si="10"/>
        <v>2000000000</v>
      </c>
      <c r="AF149" s="5" t="s">
        <v>628</v>
      </c>
      <c r="AG149" s="68" t="s">
        <v>98</v>
      </c>
      <c r="AH149" s="5" t="s">
        <v>629</v>
      </c>
    </row>
    <row r="150" spans="1:34" s="47" customFormat="1" ht="60" customHeight="1">
      <c r="A150" s="78" t="s">
        <v>362</v>
      </c>
      <c r="B150" s="160" t="s">
        <v>266</v>
      </c>
      <c r="C150" s="160" t="s">
        <v>607</v>
      </c>
      <c r="D150" s="39" t="s">
        <v>621</v>
      </c>
      <c r="E150" s="100" t="s">
        <v>622</v>
      </c>
      <c r="F150" s="80" t="s">
        <v>623</v>
      </c>
      <c r="G150" s="75" t="s">
        <v>443</v>
      </c>
      <c r="H150" s="65" t="s">
        <v>598</v>
      </c>
      <c r="I150" s="75" t="s">
        <v>624</v>
      </c>
      <c r="J150" s="369" t="s">
        <v>625</v>
      </c>
      <c r="K150" s="405">
        <v>4031459394</v>
      </c>
      <c r="L150" s="378" t="s">
        <v>636</v>
      </c>
      <c r="M150" s="314" t="s">
        <v>602</v>
      </c>
      <c r="N150" s="82" t="s">
        <v>626</v>
      </c>
      <c r="O150" s="79"/>
      <c r="P150" s="79"/>
      <c r="Q150" s="79"/>
      <c r="R150" s="79"/>
      <c r="S150" s="64" t="s">
        <v>62</v>
      </c>
      <c r="T150" s="80">
        <f t="shared" ref="T150" si="14">SUM(U150:X150)</f>
        <v>2</v>
      </c>
      <c r="U150" s="64">
        <v>0</v>
      </c>
      <c r="V150" s="64">
        <v>1</v>
      </c>
      <c r="W150" s="64">
        <v>1</v>
      </c>
      <c r="X150" s="64">
        <v>0</v>
      </c>
      <c r="Y150" s="216" t="s">
        <v>638</v>
      </c>
      <c r="Z150" s="171" t="s">
        <v>96</v>
      </c>
      <c r="AA150" s="39" t="s">
        <v>132</v>
      </c>
      <c r="AB150" s="5" t="s">
        <v>266</v>
      </c>
      <c r="AC150" s="87"/>
      <c r="AD150" s="5"/>
      <c r="AE150" s="315">
        <f t="shared" si="10"/>
        <v>4031459394</v>
      </c>
      <c r="AF150" s="5" t="s">
        <v>628</v>
      </c>
      <c r="AG150" s="68" t="s">
        <v>98</v>
      </c>
      <c r="AH150" s="5" t="s">
        <v>629</v>
      </c>
    </row>
    <row r="151" spans="1:34" s="47" customFormat="1" ht="60" customHeight="1">
      <c r="A151" s="78" t="s">
        <v>362</v>
      </c>
      <c r="B151" s="160" t="s">
        <v>266</v>
      </c>
      <c r="C151" s="160" t="s">
        <v>607</v>
      </c>
      <c r="D151" s="39" t="s">
        <v>621</v>
      </c>
      <c r="E151" s="100" t="s">
        <v>622</v>
      </c>
      <c r="F151" s="80" t="s">
        <v>623</v>
      </c>
      <c r="G151" s="75" t="s">
        <v>443</v>
      </c>
      <c r="H151" s="65" t="s">
        <v>598</v>
      </c>
      <c r="I151" s="75" t="s">
        <v>624</v>
      </c>
      <c r="J151" s="369" t="s">
        <v>625</v>
      </c>
      <c r="K151" s="396">
        <v>110448000</v>
      </c>
      <c r="L151" s="378" t="s">
        <v>639</v>
      </c>
      <c r="M151" s="314" t="s">
        <v>602</v>
      </c>
      <c r="N151" s="103" t="s">
        <v>274</v>
      </c>
      <c r="O151" s="79"/>
      <c r="P151" s="79"/>
      <c r="Q151" s="79"/>
      <c r="R151" s="79"/>
      <c r="S151" s="64" t="s">
        <v>62</v>
      </c>
      <c r="T151" s="80">
        <f t="shared" si="11"/>
        <v>4</v>
      </c>
      <c r="U151" s="64">
        <v>1</v>
      </c>
      <c r="V151" s="64">
        <v>1</v>
      </c>
      <c r="W151" s="64">
        <v>1</v>
      </c>
      <c r="X151" s="64">
        <v>1</v>
      </c>
      <c r="Y151" s="216" t="s">
        <v>640</v>
      </c>
      <c r="Z151" s="171" t="s">
        <v>64</v>
      </c>
      <c r="AA151" s="68" t="s">
        <v>65</v>
      </c>
      <c r="AB151" s="5" t="s">
        <v>266</v>
      </c>
      <c r="AC151" s="87"/>
      <c r="AD151" s="5"/>
      <c r="AE151" s="315">
        <f t="shared" si="10"/>
        <v>110448000</v>
      </c>
      <c r="AF151" s="5" t="s">
        <v>628</v>
      </c>
      <c r="AG151" s="68" t="s">
        <v>98</v>
      </c>
      <c r="AH151" s="5" t="s">
        <v>629</v>
      </c>
    </row>
    <row r="152" spans="1:34" s="47" customFormat="1" ht="60" customHeight="1">
      <c r="A152" s="78" t="s">
        <v>362</v>
      </c>
      <c r="B152" s="162" t="s">
        <v>266</v>
      </c>
      <c r="C152" s="162" t="s">
        <v>607</v>
      </c>
      <c r="D152" s="39" t="s">
        <v>621</v>
      </c>
      <c r="E152" s="100" t="s">
        <v>622</v>
      </c>
      <c r="F152" s="80" t="s">
        <v>623</v>
      </c>
      <c r="G152" s="75" t="s">
        <v>443</v>
      </c>
      <c r="H152" s="65" t="s">
        <v>598</v>
      </c>
      <c r="I152" s="75" t="s">
        <v>624</v>
      </c>
      <c r="J152" s="369" t="s">
        <v>625</v>
      </c>
      <c r="K152" s="405">
        <f>50000000+7832424687</f>
        <v>7882424687</v>
      </c>
      <c r="L152" s="378" t="s">
        <v>641</v>
      </c>
      <c r="M152" s="82" t="s">
        <v>642</v>
      </c>
      <c r="N152" s="82" t="s">
        <v>626</v>
      </c>
      <c r="O152" s="80"/>
      <c r="P152" s="80"/>
      <c r="Q152" s="80"/>
      <c r="R152" s="80"/>
      <c r="S152" s="64" t="s">
        <v>62</v>
      </c>
      <c r="T152" s="80">
        <f t="shared" si="11"/>
        <v>4</v>
      </c>
      <c r="U152" s="64">
        <v>1</v>
      </c>
      <c r="V152" s="64">
        <v>1</v>
      </c>
      <c r="W152" s="64">
        <v>1</v>
      </c>
      <c r="X152" s="64">
        <v>1</v>
      </c>
      <c r="Y152" s="216" t="s">
        <v>643</v>
      </c>
      <c r="Z152" s="171" t="s">
        <v>245</v>
      </c>
      <c r="AA152" s="68"/>
      <c r="AB152" s="5" t="s">
        <v>266</v>
      </c>
      <c r="AC152" s="15"/>
      <c r="AD152" s="5"/>
      <c r="AE152" s="315">
        <f t="shared" si="10"/>
        <v>7882424687</v>
      </c>
      <c r="AF152" s="5" t="s">
        <v>628</v>
      </c>
      <c r="AG152" s="5" t="s">
        <v>98</v>
      </c>
      <c r="AH152" s="5" t="s">
        <v>629</v>
      </c>
    </row>
    <row r="153" spans="1:34" s="47" customFormat="1" ht="60" customHeight="1">
      <c r="A153" s="78" t="s">
        <v>362</v>
      </c>
      <c r="B153" s="162" t="s">
        <v>266</v>
      </c>
      <c r="C153" s="162" t="s">
        <v>607</v>
      </c>
      <c r="D153" s="39" t="s">
        <v>621</v>
      </c>
      <c r="E153" s="100" t="s">
        <v>622</v>
      </c>
      <c r="F153" s="80" t="s">
        <v>623</v>
      </c>
      <c r="G153" s="75" t="s">
        <v>443</v>
      </c>
      <c r="H153" s="65" t="s">
        <v>598</v>
      </c>
      <c r="I153" s="75" t="s">
        <v>624</v>
      </c>
      <c r="J153" s="369" t="s">
        <v>625</v>
      </c>
      <c r="K153" s="406">
        <v>2713315685</v>
      </c>
      <c r="L153" s="378" t="s">
        <v>641</v>
      </c>
      <c r="M153" s="82" t="s">
        <v>642</v>
      </c>
      <c r="N153" s="82" t="s">
        <v>626</v>
      </c>
      <c r="O153" s="80"/>
      <c r="P153" s="80"/>
      <c r="Q153" s="80"/>
      <c r="R153" s="80"/>
      <c r="S153" s="64" t="s">
        <v>62</v>
      </c>
      <c r="T153" s="80">
        <f t="shared" si="11"/>
        <v>4</v>
      </c>
      <c r="U153" s="64">
        <v>1</v>
      </c>
      <c r="V153" s="64">
        <v>1</v>
      </c>
      <c r="W153" s="64">
        <v>1</v>
      </c>
      <c r="X153" s="64">
        <v>1</v>
      </c>
      <c r="Y153" s="216" t="s">
        <v>644</v>
      </c>
      <c r="Z153" s="171" t="s">
        <v>96</v>
      </c>
      <c r="AA153" s="39" t="s">
        <v>645</v>
      </c>
      <c r="AB153" s="5" t="s">
        <v>266</v>
      </c>
      <c r="AC153" s="5"/>
      <c r="AD153" s="5"/>
      <c r="AE153" s="315">
        <f t="shared" si="10"/>
        <v>2713315685</v>
      </c>
      <c r="AF153" s="5" t="s">
        <v>628</v>
      </c>
      <c r="AG153" s="5" t="s">
        <v>98</v>
      </c>
      <c r="AH153" s="5" t="s">
        <v>629</v>
      </c>
    </row>
    <row r="154" spans="1:34" s="47" customFormat="1" ht="60" customHeight="1">
      <c r="A154" s="78" t="s">
        <v>362</v>
      </c>
      <c r="B154" s="162" t="s">
        <v>266</v>
      </c>
      <c r="C154" s="162" t="s">
        <v>607</v>
      </c>
      <c r="D154" s="39" t="s">
        <v>621</v>
      </c>
      <c r="E154" s="100" t="s">
        <v>622</v>
      </c>
      <c r="F154" s="80" t="s">
        <v>623</v>
      </c>
      <c r="G154" s="75" t="s">
        <v>443</v>
      </c>
      <c r="H154" s="65" t="s">
        <v>598</v>
      </c>
      <c r="I154" s="75" t="s">
        <v>624</v>
      </c>
      <c r="J154" s="369" t="s">
        <v>625</v>
      </c>
      <c r="K154" s="399">
        <f>20588990483+6027159827</f>
        <v>26616150310</v>
      </c>
      <c r="L154" s="378" t="s">
        <v>646</v>
      </c>
      <c r="M154" s="82" t="s">
        <v>642</v>
      </c>
      <c r="N154" s="82" t="s">
        <v>626</v>
      </c>
      <c r="O154" s="80"/>
      <c r="P154" s="80"/>
      <c r="Q154" s="80"/>
      <c r="R154" s="80"/>
      <c r="S154" s="64" t="s">
        <v>62</v>
      </c>
      <c r="T154" s="80">
        <f t="shared" si="11"/>
        <v>4</v>
      </c>
      <c r="U154" s="82">
        <v>1</v>
      </c>
      <c r="V154" s="82">
        <v>1</v>
      </c>
      <c r="W154" s="82">
        <v>1</v>
      </c>
      <c r="X154" s="82">
        <v>1</v>
      </c>
      <c r="Y154" s="216" t="s">
        <v>647</v>
      </c>
      <c r="Z154" s="171" t="s">
        <v>124</v>
      </c>
      <c r="AA154" s="5" t="s">
        <v>648</v>
      </c>
      <c r="AB154" s="5" t="s">
        <v>266</v>
      </c>
      <c r="AC154" s="87"/>
      <c r="AD154" s="5"/>
      <c r="AE154" s="315">
        <f t="shared" si="10"/>
        <v>26616150310</v>
      </c>
      <c r="AF154" s="5" t="s">
        <v>628</v>
      </c>
      <c r="AG154" s="5" t="s">
        <v>98</v>
      </c>
      <c r="AH154" s="5" t="s">
        <v>629</v>
      </c>
    </row>
    <row r="155" spans="1:34" s="47" customFormat="1" ht="60" customHeight="1">
      <c r="A155" s="78" t="s">
        <v>362</v>
      </c>
      <c r="B155" s="162" t="s">
        <v>266</v>
      </c>
      <c r="C155" s="162" t="s">
        <v>607</v>
      </c>
      <c r="D155" s="39" t="s">
        <v>621</v>
      </c>
      <c r="E155" s="100" t="s">
        <v>622</v>
      </c>
      <c r="F155" s="80" t="s">
        <v>623</v>
      </c>
      <c r="G155" s="75" t="s">
        <v>443</v>
      </c>
      <c r="H155" s="65" t="s">
        <v>598</v>
      </c>
      <c r="I155" s="75" t="s">
        <v>624</v>
      </c>
      <c r="J155" s="369" t="s">
        <v>625</v>
      </c>
      <c r="K155" s="407">
        <v>29040744424</v>
      </c>
      <c r="L155" s="378" t="s">
        <v>649</v>
      </c>
      <c r="M155" s="82" t="s">
        <v>642</v>
      </c>
      <c r="N155" s="82" t="s">
        <v>626</v>
      </c>
      <c r="O155" s="80"/>
      <c r="P155" s="80"/>
      <c r="Q155" s="80"/>
      <c r="R155" s="80"/>
      <c r="S155" s="64" t="s">
        <v>62</v>
      </c>
      <c r="T155" s="80">
        <f t="shared" si="11"/>
        <v>6</v>
      </c>
      <c r="U155" s="82">
        <v>1</v>
      </c>
      <c r="V155" s="82">
        <v>2</v>
      </c>
      <c r="W155" s="82">
        <v>1</v>
      </c>
      <c r="X155" s="82">
        <v>2</v>
      </c>
      <c r="Y155" s="216" t="s">
        <v>650</v>
      </c>
      <c r="Z155" s="171" t="s">
        <v>96</v>
      </c>
      <c r="AA155" s="39" t="s">
        <v>132</v>
      </c>
      <c r="AB155" s="5" t="s">
        <v>266</v>
      </c>
      <c r="AC155" s="87"/>
      <c r="AD155" s="5"/>
      <c r="AE155" s="315">
        <f t="shared" si="10"/>
        <v>29040744424</v>
      </c>
      <c r="AF155" s="5" t="s">
        <v>628</v>
      </c>
      <c r="AG155" s="5" t="s">
        <v>651</v>
      </c>
      <c r="AH155" s="5" t="s">
        <v>629</v>
      </c>
    </row>
    <row r="156" spans="1:34" s="47" customFormat="1" ht="60" customHeight="1">
      <c r="A156" s="78" t="s">
        <v>362</v>
      </c>
      <c r="B156" s="162" t="s">
        <v>266</v>
      </c>
      <c r="C156" s="162" t="s">
        <v>607</v>
      </c>
      <c r="D156" s="39" t="s">
        <v>621</v>
      </c>
      <c r="E156" s="100" t="s">
        <v>622</v>
      </c>
      <c r="F156" s="80" t="s">
        <v>623</v>
      </c>
      <c r="G156" s="75" t="s">
        <v>443</v>
      </c>
      <c r="H156" s="65" t="s">
        <v>598</v>
      </c>
      <c r="I156" s="75" t="s">
        <v>624</v>
      </c>
      <c r="J156" s="369" t="s">
        <v>625</v>
      </c>
      <c r="K156" s="407">
        <f>1439511672+120134165</f>
        <v>1559645837</v>
      </c>
      <c r="L156" s="378" t="s">
        <v>649</v>
      </c>
      <c r="M156" s="82" t="s">
        <v>642</v>
      </c>
      <c r="N156" s="82" t="s">
        <v>626</v>
      </c>
      <c r="O156" s="80"/>
      <c r="P156" s="80"/>
      <c r="Q156" s="80"/>
      <c r="R156" s="80"/>
      <c r="S156" s="64" t="s">
        <v>62</v>
      </c>
      <c r="T156" s="80">
        <f t="shared" si="11"/>
        <v>6</v>
      </c>
      <c r="U156" s="82">
        <v>1</v>
      </c>
      <c r="V156" s="82">
        <v>2</v>
      </c>
      <c r="W156" s="82">
        <v>1</v>
      </c>
      <c r="X156" s="82">
        <v>2</v>
      </c>
      <c r="Y156" s="216" t="s">
        <v>652</v>
      </c>
      <c r="Z156" s="171" t="s">
        <v>124</v>
      </c>
      <c r="AA156" s="5" t="s">
        <v>653</v>
      </c>
      <c r="AB156" s="5" t="s">
        <v>266</v>
      </c>
      <c r="AC156" s="87"/>
      <c r="AD156" s="5"/>
      <c r="AE156" s="315">
        <f t="shared" si="10"/>
        <v>1559645837</v>
      </c>
      <c r="AF156" s="5" t="s">
        <v>628</v>
      </c>
      <c r="AG156" s="5" t="s">
        <v>651</v>
      </c>
      <c r="AH156" s="5" t="s">
        <v>629</v>
      </c>
    </row>
    <row r="157" spans="1:34" s="47" customFormat="1" ht="60" customHeight="1">
      <c r="A157" s="78" t="s">
        <v>362</v>
      </c>
      <c r="B157" s="162" t="s">
        <v>266</v>
      </c>
      <c r="C157" s="162" t="s">
        <v>607</v>
      </c>
      <c r="D157" s="39" t="s">
        <v>621</v>
      </c>
      <c r="E157" s="100" t="s">
        <v>622</v>
      </c>
      <c r="F157" s="80" t="s">
        <v>623</v>
      </c>
      <c r="G157" s="75" t="s">
        <v>443</v>
      </c>
      <c r="H157" s="65" t="s">
        <v>598</v>
      </c>
      <c r="I157" s="75" t="s">
        <v>624</v>
      </c>
      <c r="J157" s="369" t="s">
        <v>625</v>
      </c>
      <c r="K157" s="407">
        <v>9767752681</v>
      </c>
      <c r="L157" s="378" t="s">
        <v>654</v>
      </c>
      <c r="M157" s="82" t="s">
        <v>642</v>
      </c>
      <c r="N157" s="82" t="s">
        <v>626</v>
      </c>
      <c r="O157" s="80">
        <v>1</v>
      </c>
      <c r="P157" s="80">
        <v>2</v>
      </c>
      <c r="Q157" s="80">
        <v>3</v>
      </c>
      <c r="R157" s="80">
        <v>3</v>
      </c>
      <c r="S157" s="64" t="s">
        <v>62</v>
      </c>
      <c r="T157" s="80">
        <f t="shared" ref="T157:T158" si="15">SUM(U157:X157)</f>
        <v>9</v>
      </c>
      <c r="U157" s="80">
        <v>1</v>
      </c>
      <c r="V157" s="80">
        <v>2</v>
      </c>
      <c r="W157" s="80">
        <v>3</v>
      </c>
      <c r="X157" s="80">
        <v>3</v>
      </c>
      <c r="Y157" s="216" t="s">
        <v>655</v>
      </c>
      <c r="Z157" s="171" t="s">
        <v>124</v>
      </c>
      <c r="AA157" s="5"/>
      <c r="AB157" s="5" t="s">
        <v>266</v>
      </c>
      <c r="AC157" s="87"/>
      <c r="AD157" s="5"/>
      <c r="AE157" s="315">
        <f t="shared" si="10"/>
        <v>9767752681</v>
      </c>
      <c r="AF157" s="5" t="s">
        <v>628</v>
      </c>
      <c r="AG157" s="5" t="s">
        <v>651</v>
      </c>
      <c r="AH157" s="5" t="s">
        <v>629</v>
      </c>
    </row>
    <row r="158" spans="1:34" s="47" customFormat="1" ht="60" customHeight="1">
      <c r="A158" s="78" t="s">
        <v>362</v>
      </c>
      <c r="B158" s="162" t="s">
        <v>266</v>
      </c>
      <c r="C158" s="162" t="s">
        <v>607</v>
      </c>
      <c r="D158" s="39" t="s">
        <v>621</v>
      </c>
      <c r="E158" s="100" t="s">
        <v>622</v>
      </c>
      <c r="F158" s="80" t="s">
        <v>623</v>
      </c>
      <c r="G158" s="75" t="s">
        <v>443</v>
      </c>
      <c r="H158" s="65" t="s">
        <v>598</v>
      </c>
      <c r="I158" s="75" t="s">
        <v>624</v>
      </c>
      <c r="J158" s="369" t="s">
        <v>625</v>
      </c>
      <c r="K158" s="407">
        <v>3395898606</v>
      </c>
      <c r="L158" s="378" t="s">
        <v>654</v>
      </c>
      <c r="M158" s="82" t="s">
        <v>642</v>
      </c>
      <c r="N158" s="82" t="s">
        <v>626</v>
      </c>
      <c r="O158" s="80">
        <v>1</v>
      </c>
      <c r="P158" s="80">
        <v>2</v>
      </c>
      <c r="Q158" s="80">
        <v>3</v>
      </c>
      <c r="R158" s="80">
        <v>3</v>
      </c>
      <c r="S158" s="64" t="s">
        <v>62</v>
      </c>
      <c r="T158" s="80">
        <f t="shared" si="15"/>
        <v>9</v>
      </c>
      <c r="U158" s="80">
        <v>1</v>
      </c>
      <c r="V158" s="80">
        <v>2</v>
      </c>
      <c r="W158" s="80">
        <v>3</v>
      </c>
      <c r="X158" s="80">
        <v>3</v>
      </c>
      <c r="Y158" s="216" t="s">
        <v>656</v>
      </c>
      <c r="Z158" s="171" t="s">
        <v>96</v>
      </c>
      <c r="AA158" s="5"/>
      <c r="AB158" s="5" t="s">
        <v>266</v>
      </c>
      <c r="AC158" s="87"/>
      <c r="AD158" s="5"/>
      <c r="AE158" s="315">
        <f t="shared" si="10"/>
        <v>3395898606</v>
      </c>
      <c r="AF158" s="5" t="s">
        <v>628</v>
      </c>
      <c r="AG158" s="5" t="s">
        <v>651</v>
      </c>
      <c r="AH158" s="5" t="s">
        <v>629</v>
      </c>
    </row>
    <row r="159" spans="1:34" s="47" customFormat="1" ht="60" customHeight="1">
      <c r="A159" s="78" t="s">
        <v>362</v>
      </c>
      <c r="B159" s="162" t="s">
        <v>266</v>
      </c>
      <c r="C159" s="162" t="s">
        <v>607</v>
      </c>
      <c r="D159" s="39" t="s">
        <v>621</v>
      </c>
      <c r="E159" s="100" t="s">
        <v>622</v>
      </c>
      <c r="F159" s="80" t="s">
        <v>623</v>
      </c>
      <c r="G159" s="75" t="s">
        <v>443</v>
      </c>
      <c r="H159" s="65" t="s">
        <v>598</v>
      </c>
      <c r="I159" s="75" t="s">
        <v>624</v>
      </c>
      <c r="J159" s="369" t="s">
        <v>625</v>
      </c>
      <c r="K159" s="407">
        <v>12000000000</v>
      </c>
      <c r="L159" s="378" t="s">
        <v>654</v>
      </c>
      <c r="M159" s="82" t="s">
        <v>642</v>
      </c>
      <c r="N159" s="82" t="s">
        <v>626</v>
      </c>
      <c r="O159" s="80"/>
      <c r="P159" s="80"/>
      <c r="Q159" s="80"/>
      <c r="R159" s="80"/>
      <c r="S159" s="64" t="s">
        <v>62</v>
      </c>
      <c r="T159" s="80">
        <f t="shared" si="11"/>
        <v>9</v>
      </c>
      <c r="U159" s="80">
        <v>1</v>
      </c>
      <c r="V159" s="80">
        <v>2</v>
      </c>
      <c r="W159" s="80">
        <v>3</v>
      </c>
      <c r="X159" s="80">
        <v>3</v>
      </c>
      <c r="Y159" s="216" t="s">
        <v>657</v>
      </c>
      <c r="Z159" s="171" t="s">
        <v>245</v>
      </c>
      <c r="AA159" s="5" t="s">
        <v>653</v>
      </c>
      <c r="AB159" s="5" t="s">
        <v>266</v>
      </c>
      <c r="AC159" s="5"/>
      <c r="AD159" s="5"/>
      <c r="AE159" s="315">
        <f t="shared" si="10"/>
        <v>12000000000</v>
      </c>
      <c r="AF159" s="5" t="s">
        <v>628</v>
      </c>
      <c r="AG159" s="5" t="s">
        <v>651</v>
      </c>
      <c r="AH159" s="5" t="s">
        <v>629</v>
      </c>
    </row>
    <row r="160" spans="1:34" s="47" customFormat="1" ht="60" customHeight="1">
      <c r="A160" s="78" t="s">
        <v>362</v>
      </c>
      <c r="B160" s="160" t="s">
        <v>266</v>
      </c>
      <c r="C160" s="160" t="s">
        <v>607</v>
      </c>
      <c r="D160" s="39" t="s">
        <v>621</v>
      </c>
      <c r="E160" s="100" t="s">
        <v>622</v>
      </c>
      <c r="F160" s="80" t="s">
        <v>623</v>
      </c>
      <c r="G160" s="75" t="s">
        <v>443</v>
      </c>
      <c r="H160" s="65" t="s">
        <v>598</v>
      </c>
      <c r="I160" s="75" t="s">
        <v>624</v>
      </c>
      <c r="J160" s="369" t="s">
        <v>625</v>
      </c>
      <c r="K160" s="408">
        <v>3852305422</v>
      </c>
      <c r="L160" s="409" t="s">
        <v>658</v>
      </c>
      <c r="M160" s="82" t="s">
        <v>642</v>
      </c>
      <c r="N160" s="82" t="s">
        <v>626</v>
      </c>
      <c r="O160" s="80">
        <v>0</v>
      </c>
      <c r="P160" s="80">
        <v>4</v>
      </c>
      <c r="Q160" s="80">
        <v>4</v>
      </c>
      <c r="R160" s="80">
        <v>4</v>
      </c>
      <c r="S160" s="64" t="s">
        <v>62</v>
      </c>
      <c r="T160" s="80">
        <f t="shared" ref="T160" si="16">SUM(U160:X160)</f>
        <v>12</v>
      </c>
      <c r="U160" s="80">
        <v>0</v>
      </c>
      <c r="V160" s="80">
        <v>4</v>
      </c>
      <c r="W160" s="80">
        <v>4</v>
      </c>
      <c r="X160" s="80">
        <v>4</v>
      </c>
      <c r="Y160" s="216" t="s">
        <v>659</v>
      </c>
      <c r="Z160" s="171" t="s">
        <v>96</v>
      </c>
      <c r="AA160" s="5"/>
      <c r="AB160" s="5" t="s">
        <v>266</v>
      </c>
      <c r="AC160" s="5"/>
      <c r="AD160" s="5"/>
      <c r="AE160" s="315">
        <f t="shared" si="10"/>
        <v>3852305422</v>
      </c>
      <c r="AF160" s="5" t="s">
        <v>628</v>
      </c>
      <c r="AG160" s="5" t="s">
        <v>651</v>
      </c>
      <c r="AH160" s="5" t="s">
        <v>629</v>
      </c>
    </row>
    <row r="161" spans="1:34" s="47" customFormat="1" ht="60" customHeight="1">
      <c r="A161" s="78" t="s">
        <v>362</v>
      </c>
      <c r="B161" s="160" t="s">
        <v>266</v>
      </c>
      <c r="C161" s="160" t="s">
        <v>607</v>
      </c>
      <c r="D161" s="39" t="s">
        <v>621</v>
      </c>
      <c r="E161" s="100" t="s">
        <v>622</v>
      </c>
      <c r="F161" s="80" t="s">
        <v>623</v>
      </c>
      <c r="G161" s="75" t="s">
        <v>443</v>
      </c>
      <c r="H161" s="65" t="s">
        <v>598</v>
      </c>
      <c r="I161" s="75" t="s">
        <v>624</v>
      </c>
      <c r="J161" s="369" t="s">
        <v>625</v>
      </c>
      <c r="K161" s="408">
        <v>255695332</v>
      </c>
      <c r="L161" s="409" t="s">
        <v>658</v>
      </c>
      <c r="M161" s="82" t="s">
        <v>642</v>
      </c>
      <c r="N161" s="82" t="s">
        <v>626</v>
      </c>
      <c r="O161" s="80">
        <v>0</v>
      </c>
      <c r="P161" s="80">
        <v>4</v>
      </c>
      <c r="Q161" s="80">
        <v>4</v>
      </c>
      <c r="R161" s="80">
        <v>4</v>
      </c>
      <c r="S161" s="64" t="s">
        <v>62</v>
      </c>
      <c r="T161" s="80">
        <f t="shared" ref="T161" si="17">SUM(U161:X161)</f>
        <v>12</v>
      </c>
      <c r="U161" s="80">
        <v>0</v>
      </c>
      <c r="V161" s="80">
        <v>4</v>
      </c>
      <c r="W161" s="80">
        <v>4</v>
      </c>
      <c r="X161" s="80">
        <v>4</v>
      </c>
      <c r="Y161" s="216" t="s">
        <v>660</v>
      </c>
      <c r="Z161" s="171" t="s">
        <v>245</v>
      </c>
      <c r="AA161" s="5"/>
      <c r="AB161" s="5" t="s">
        <v>266</v>
      </c>
      <c r="AC161" s="5"/>
      <c r="AD161" s="5"/>
      <c r="AE161" s="315">
        <f t="shared" si="10"/>
        <v>255695332</v>
      </c>
      <c r="AF161" s="5" t="s">
        <v>628</v>
      </c>
      <c r="AG161" s="5" t="s">
        <v>651</v>
      </c>
      <c r="AH161" s="5" t="s">
        <v>629</v>
      </c>
    </row>
    <row r="162" spans="1:34" s="47" customFormat="1" ht="60" customHeight="1">
      <c r="A162" s="78" t="s">
        <v>362</v>
      </c>
      <c r="B162" s="160" t="s">
        <v>266</v>
      </c>
      <c r="C162" s="160" t="s">
        <v>607</v>
      </c>
      <c r="D162" s="39" t="s">
        <v>621</v>
      </c>
      <c r="E162" s="100" t="s">
        <v>622</v>
      </c>
      <c r="F162" s="80" t="s">
        <v>623</v>
      </c>
      <c r="G162" s="75" t="s">
        <v>443</v>
      </c>
      <c r="H162" s="65" t="s">
        <v>598</v>
      </c>
      <c r="I162" s="75" t="s">
        <v>624</v>
      </c>
      <c r="J162" s="369" t="s">
        <v>625</v>
      </c>
      <c r="K162" s="408">
        <v>2000000000</v>
      </c>
      <c r="L162" s="410" t="s">
        <v>658</v>
      </c>
      <c r="M162" s="82" t="s">
        <v>642</v>
      </c>
      <c r="N162" s="82" t="s">
        <v>626</v>
      </c>
      <c r="O162" s="79"/>
      <c r="P162" s="79"/>
      <c r="Q162" s="79"/>
      <c r="R162" s="79"/>
      <c r="S162" s="64" t="s">
        <v>62</v>
      </c>
      <c r="T162" s="80">
        <f t="shared" si="11"/>
        <v>12</v>
      </c>
      <c r="U162" s="80">
        <v>0</v>
      </c>
      <c r="V162" s="80">
        <v>4</v>
      </c>
      <c r="W162" s="80">
        <v>4</v>
      </c>
      <c r="X162" s="80">
        <v>4</v>
      </c>
      <c r="Y162" s="216" t="s">
        <v>637</v>
      </c>
      <c r="Z162" s="171" t="s">
        <v>124</v>
      </c>
      <c r="AA162" s="39" t="s">
        <v>645</v>
      </c>
      <c r="AB162" s="5" t="s">
        <v>266</v>
      </c>
      <c r="AC162" s="5"/>
      <c r="AD162" s="5"/>
      <c r="AE162" s="315">
        <f t="shared" si="10"/>
        <v>2000000000</v>
      </c>
      <c r="AF162" s="5" t="s">
        <v>628</v>
      </c>
      <c r="AG162" s="68" t="s">
        <v>98</v>
      </c>
      <c r="AH162" s="5" t="s">
        <v>629</v>
      </c>
    </row>
    <row r="163" spans="1:34" s="47" customFormat="1" ht="60" customHeight="1">
      <c r="A163" s="78" t="s">
        <v>362</v>
      </c>
      <c r="B163" s="162" t="s">
        <v>266</v>
      </c>
      <c r="C163" s="162" t="s">
        <v>607</v>
      </c>
      <c r="D163" s="39" t="s">
        <v>621</v>
      </c>
      <c r="E163" s="100" t="s">
        <v>622</v>
      </c>
      <c r="F163" s="80" t="s">
        <v>623</v>
      </c>
      <c r="G163" s="75" t="s">
        <v>443</v>
      </c>
      <c r="H163" s="65" t="s">
        <v>598</v>
      </c>
      <c r="I163" s="75" t="s">
        <v>624</v>
      </c>
      <c r="J163" s="369" t="s">
        <v>625</v>
      </c>
      <c r="K163" s="392">
        <v>165249000</v>
      </c>
      <c r="L163" s="378" t="s">
        <v>661</v>
      </c>
      <c r="M163" s="82" t="s">
        <v>642</v>
      </c>
      <c r="N163" s="82" t="s">
        <v>626</v>
      </c>
      <c r="O163" s="80"/>
      <c r="P163" s="80"/>
      <c r="Q163" s="80"/>
      <c r="R163" s="80"/>
      <c r="S163" s="64" t="s">
        <v>62</v>
      </c>
      <c r="T163" s="29">
        <v>220</v>
      </c>
      <c r="U163" s="217">
        <v>50</v>
      </c>
      <c r="V163" s="217">
        <v>60</v>
      </c>
      <c r="W163" s="217">
        <v>60</v>
      </c>
      <c r="X163" s="217">
        <v>50</v>
      </c>
      <c r="Y163" s="216" t="s">
        <v>662</v>
      </c>
      <c r="Z163" s="171" t="s">
        <v>124</v>
      </c>
      <c r="AA163" s="39"/>
      <c r="AB163" s="5" t="s">
        <v>266</v>
      </c>
      <c r="AC163" s="5"/>
      <c r="AD163" s="5"/>
      <c r="AE163" s="315">
        <f>K163</f>
        <v>165249000</v>
      </c>
      <c r="AF163" s="5" t="s">
        <v>628</v>
      </c>
      <c r="AG163" s="5" t="s">
        <v>98</v>
      </c>
      <c r="AH163" s="5" t="s">
        <v>629</v>
      </c>
    </row>
    <row r="164" spans="1:34" s="47" customFormat="1" ht="60" customHeight="1">
      <c r="A164" s="78" t="s">
        <v>362</v>
      </c>
      <c r="B164" s="162" t="s">
        <v>266</v>
      </c>
      <c r="C164" s="162" t="s">
        <v>607</v>
      </c>
      <c r="D164" s="39" t="s">
        <v>621</v>
      </c>
      <c r="E164" s="100" t="s">
        <v>622</v>
      </c>
      <c r="F164" s="80" t="s">
        <v>623</v>
      </c>
      <c r="G164" s="75" t="s">
        <v>443</v>
      </c>
      <c r="H164" s="65" t="s">
        <v>598</v>
      </c>
      <c r="I164" s="75" t="s">
        <v>624</v>
      </c>
      <c r="J164" s="369" t="s">
        <v>625</v>
      </c>
      <c r="K164" s="408">
        <v>4000000000</v>
      </c>
      <c r="L164" s="378" t="s">
        <v>663</v>
      </c>
      <c r="M164" s="82" t="s">
        <v>642</v>
      </c>
      <c r="N164" s="82" t="s">
        <v>664</v>
      </c>
      <c r="O164" s="80"/>
      <c r="P164" s="80"/>
      <c r="Q164" s="80"/>
      <c r="R164" s="80"/>
      <c r="S164" s="64" t="s">
        <v>62</v>
      </c>
      <c r="T164" s="29">
        <v>7</v>
      </c>
      <c r="U164" s="234">
        <v>0</v>
      </c>
      <c r="V164" s="217">
        <v>2</v>
      </c>
      <c r="W164" s="217">
        <v>4</v>
      </c>
      <c r="X164" s="217">
        <v>1</v>
      </c>
      <c r="Y164" s="329" t="s">
        <v>665</v>
      </c>
      <c r="Z164" s="171" t="s">
        <v>96</v>
      </c>
      <c r="AA164" s="39" t="s">
        <v>97</v>
      </c>
      <c r="AB164" s="5" t="s">
        <v>266</v>
      </c>
      <c r="AC164" s="5"/>
      <c r="AD164" s="5"/>
      <c r="AE164" s="315">
        <f>K164</f>
        <v>4000000000</v>
      </c>
      <c r="AF164" s="5" t="s">
        <v>628</v>
      </c>
      <c r="AG164" s="5" t="s">
        <v>98</v>
      </c>
      <c r="AH164" s="5" t="s">
        <v>629</v>
      </c>
    </row>
    <row r="165" spans="1:34" s="47" customFormat="1" ht="60" customHeight="1">
      <c r="A165" s="78" t="s">
        <v>362</v>
      </c>
      <c r="B165" s="162" t="s">
        <v>266</v>
      </c>
      <c r="C165" s="162" t="s">
        <v>607</v>
      </c>
      <c r="D165" s="39" t="s">
        <v>621</v>
      </c>
      <c r="E165" s="100" t="s">
        <v>622</v>
      </c>
      <c r="F165" s="80" t="s">
        <v>623</v>
      </c>
      <c r="G165" s="75" t="s">
        <v>443</v>
      </c>
      <c r="H165" s="65" t="s">
        <v>598</v>
      </c>
      <c r="I165" s="75" t="s">
        <v>624</v>
      </c>
      <c r="J165" s="369" t="s">
        <v>625</v>
      </c>
      <c r="K165" s="392">
        <v>843065000</v>
      </c>
      <c r="L165" s="378" t="s">
        <v>170</v>
      </c>
      <c r="M165" s="82" t="s">
        <v>642</v>
      </c>
      <c r="N165" s="103" t="s">
        <v>274</v>
      </c>
      <c r="O165" s="80"/>
      <c r="P165" s="80"/>
      <c r="Q165" s="80"/>
      <c r="R165" s="80"/>
      <c r="S165" s="64" t="s">
        <v>62</v>
      </c>
      <c r="T165" s="80">
        <f t="shared" si="11"/>
        <v>4</v>
      </c>
      <c r="U165" s="82">
        <v>1</v>
      </c>
      <c r="V165" s="82">
        <v>1</v>
      </c>
      <c r="W165" s="82">
        <v>1</v>
      </c>
      <c r="X165" s="82">
        <v>1</v>
      </c>
      <c r="Y165" s="216" t="s">
        <v>666</v>
      </c>
      <c r="Z165" s="171" t="s">
        <v>96</v>
      </c>
      <c r="AA165" s="39" t="s">
        <v>645</v>
      </c>
      <c r="AB165" s="5" t="s">
        <v>266</v>
      </c>
      <c r="AC165" s="5"/>
      <c r="AD165" s="5"/>
      <c r="AE165" s="315">
        <f t="shared" si="10"/>
        <v>843065000</v>
      </c>
      <c r="AF165" s="5" t="s">
        <v>628</v>
      </c>
      <c r="AG165" s="5" t="s">
        <v>98</v>
      </c>
      <c r="AH165" s="5" t="s">
        <v>629</v>
      </c>
    </row>
    <row r="166" spans="1:34" s="47" customFormat="1" ht="60" customHeight="1">
      <c r="A166" s="78" t="s">
        <v>362</v>
      </c>
      <c r="B166" s="162" t="s">
        <v>266</v>
      </c>
      <c r="C166" s="162" t="s">
        <v>607</v>
      </c>
      <c r="D166" s="39" t="s">
        <v>667</v>
      </c>
      <c r="E166" s="91" t="s">
        <v>668</v>
      </c>
      <c r="F166" s="80" t="s">
        <v>669</v>
      </c>
      <c r="G166" s="75" t="s">
        <v>443</v>
      </c>
      <c r="H166" s="65" t="s">
        <v>598</v>
      </c>
      <c r="I166" s="114" t="s">
        <v>670</v>
      </c>
      <c r="J166" s="411" t="s">
        <v>671</v>
      </c>
      <c r="K166" s="357">
        <v>3898968000</v>
      </c>
      <c r="L166" s="360" t="s">
        <v>672</v>
      </c>
      <c r="M166" s="82" t="s">
        <v>60</v>
      </c>
      <c r="N166" s="103" t="s">
        <v>274</v>
      </c>
      <c r="O166" s="80"/>
      <c r="P166" s="80"/>
      <c r="Q166" s="80"/>
      <c r="R166" s="80"/>
      <c r="S166" s="64" t="s">
        <v>62</v>
      </c>
      <c r="T166" s="80">
        <f t="shared" si="11"/>
        <v>4</v>
      </c>
      <c r="U166" s="80">
        <v>1</v>
      </c>
      <c r="V166" s="80">
        <v>1</v>
      </c>
      <c r="W166" s="80">
        <v>1</v>
      </c>
      <c r="X166" s="80">
        <v>1</v>
      </c>
      <c r="Y166" s="168" t="s">
        <v>673</v>
      </c>
      <c r="Z166" s="64" t="s">
        <v>96</v>
      </c>
      <c r="AA166" s="39" t="s">
        <v>132</v>
      </c>
      <c r="AB166" s="5" t="s">
        <v>266</v>
      </c>
      <c r="AC166" s="5"/>
      <c r="AD166" s="5"/>
      <c r="AE166" s="315">
        <f t="shared" si="10"/>
        <v>3898968000</v>
      </c>
      <c r="AF166" s="5" t="s">
        <v>628</v>
      </c>
      <c r="AG166" s="5" t="s">
        <v>98</v>
      </c>
      <c r="AH166" s="5" t="s">
        <v>674</v>
      </c>
    </row>
    <row r="167" spans="1:34" s="47" customFormat="1" ht="60" customHeight="1">
      <c r="A167" s="78" t="s">
        <v>362</v>
      </c>
      <c r="B167" s="162" t="s">
        <v>266</v>
      </c>
      <c r="C167" s="162" t="s">
        <v>607</v>
      </c>
      <c r="D167" s="39" t="s">
        <v>667</v>
      </c>
      <c r="E167" s="91" t="s">
        <v>675</v>
      </c>
      <c r="F167" s="80" t="s">
        <v>669</v>
      </c>
      <c r="G167" s="75" t="s">
        <v>443</v>
      </c>
      <c r="H167" s="65" t="s">
        <v>598</v>
      </c>
      <c r="I167" s="74" t="s">
        <v>676</v>
      </c>
      <c r="J167" s="378" t="s">
        <v>677</v>
      </c>
      <c r="K167" s="412">
        <v>313500000</v>
      </c>
      <c r="L167" s="360" t="s">
        <v>678</v>
      </c>
      <c r="M167" s="82" t="s">
        <v>60</v>
      </c>
      <c r="N167" s="82" t="s">
        <v>61</v>
      </c>
      <c r="O167" s="80"/>
      <c r="P167" s="80"/>
      <c r="Q167" s="80"/>
      <c r="R167" s="80"/>
      <c r="S167" s="64" t="s">
        <v>62</v>
      </c>
      <c r="T167" s="80">
        <f t="shared" si="11"/>
        <v>300</v>
      </c>
      <c r="U167" s="80">
        <v>75</v>
      </c>
      <c r="V167" s="80">
        <v>75</v>
      </c>
      <c r="W167" s="80">
        <v>75</v>
      </c>
      <c r="X167" s="80">
        <v>75</v>
      </c>
      <c r="Y167" s="168" t="s">
        <v>679</v>
      </c>
      <c r="Z167" s="64" t="s">
        <v>96</v>
      </c>
      <c r="AA167" s="39" t="s">
        <v>132</v>
      </c>
      <c r="AB167" s="5" t="s">
        <v>266</v>
      </c>
      <c r="AC167" s="87"/>
      <c r="AD167" s="5"/>
      <c r="AE167" s="315">
        <f t="shared" si="10"/>
        <v>313500000</v>
      </c>
      <c r="AF167" s="5" t="s">
        <v>628</v>
      </c>
      <c r="AG167" s="5" t="s">
        <v>651</v>
      </c>
      <c r="AH167" s="5" t="s">
        <v>674</v>
      </c>
    </row>
    <row r="168" spans="1:34" s="47" customFormat="1" ht="60" customHeight="1">
      <c r="A168" s="78" t="s">
        <v>362</v>
      </c>
      <c r="B168" s="162" t="s">
        <v>266</v>
      </c>
      <c r="C168" s="162" t="s">
        <v>607</v>
      </c>
      <c r="D168" s="39" t="s">
        <v>667</v>
      </c>
      <c r="E168" s="91" t="s">
        <v>675</v>
      </c>
      <c r="F168" s="80" t="s">
        <v>669</v>
      </c>
      <c r="G168" s="75" t="s">
        <v>443</v>
      </c>
      <c r="H168" s="65" t="s">
        <v>598</v>
      </c>
      <c r="I168" s="74" t="s">
        <v>676</v>
      </c>
      <c r="J168" s="378" t="s">
        <v>677</v>
      </c>
      <c r="K168" s="413">
        <v>5336345000</v>
      </c>
      <c r="L168" s="360" t="s">
        <v>126</v>
      </c>
      <c r="M168" s="82" t="s">
        <v>60</v>
      </c>
      <c r="N168" s="82" t="s">
        <v>61</v>
      </c>
      <c r="O168" s="80"/>
      <c r="P168" s="80"/>
      <c r="Q168" s="80"/>
      <c r="R168" s="80"/>
      <c r="S168" s="64" t="s">
        <v>62</v>
      </c>
      <c r="T168" s="80">
        <f t="shared" si="11"/>
        <v>4</v>
      </c>
      <c r="U168" s="80">
        <v>1</v>
      </c>
      <c r="V168" s="80">
        <v>1</v>
      </c>
      <c r="W168" s="80">
        <v>1</v>
      </c>
      <c r="X168" s="80">
        <v>1</v>
      </c>
      <c r="Y168" s="168" t="s">
        <v>680</v>
      </c>
      <c r="Z168" s="64" t="s">
        <v>96</v>
      </c>
      <c r="AA168" s="39" t="s">
        <v>132</v>
      </c>
      <c r="AB168" s="5" t="s">
        <v>266</v>
      </c>
      <c r="AC168" s="87"/>
      <c r="AD168" s="5"/>
      <c r="AE168" s="315">
        <f t="shared" si="10"/>
        <v>5336345000</v>
      </c>
      <c r="AF168" s="5" t="s">
        <v>628</v>
      </c>
      <c r="AG168" s="5" t="s">
        <v>651</v>
      </c>
      <c r="AH168" s="5" t="s">
        <v>674</v>
      </c>
    </row>
    <row r="169" spans="1:34" s="47" customFormat="1" ht="60" customHeight="1">
      <c r="A169" s="78" t="s">
        <v>362</v>
      </c>
      <c r="B169" s="160" t="s">
        <v>266</v>
      </c>
      <c r="C169" s="160" t="s">
        <v>607</v>
      </c>
      <c r="D169" s="39" t="s">
        <v>667</v>
      </c>
      <c r="E169" s="91" t="s">
        <v>675</v>
      </c>
      <c r="F169" s="80" t="s">
        <v>669</v>
      </c>
      <c r="G169" s="75" t="s">
        <v>443</v>
      </c>
      <c r="H169" s="65" t="s">
        <v>598</v>
      </c>
      <c r="I169" s="74" t="s">
        <v>676</v>
      </c>
      <c r="J169" s="378" t="s">
        <v>677</v>
      </c>
      <c r="K169" s="414">
        <v>1136960000</v>
      </c>
      <c r="L169" s="360" t="s">
        <v>681</v>
      </c>
      <c r="M169" s="82" t="s">
        <v>60</v>
      </c>
      <c r="N169" s="82" t="s">
        <v>61</v>
      </c>
      <c r="O169" s="79"/>
      <c r="P169" s="79"/>
      <c r="Q169" s="79"/>
      <c r="R169" s="79"/>
      <c r="S169" s="64" t="s">
        <v>62</v>
      </c>
      <c r="T169" s="80">
        <f t="shared" si="11"/>
        <v>4</v>
      </c>
      <c r="U169" s="80">
        <v>1</v>
      </c>
      <c r="V169" s="80">
        <v>1</v>
      </c>
      <c r="W169" s="80">
        <v>1</v>
      </c>
      <c r="X169" s="80">
        <v>1</v>
      </c>
      <c r="Y169" s="168" t="s">
        <v>682</v>
      </c>
      <c r="Z169" s="64" t="s">
        <v>96</v>
      </c>
      <c r="AA169" s="39" t="s">
        <v>132</v>
      </c>
      <c r="AB169" s="5" t="s">
        <v>266</v>
      </c>
      <c r="AC169" s="87"/>
      <c r="AD169" s="5"/>
      <c r="AE169" s="315">
        <f t="shared" si="10"/>
        <v>1136960000</v>
      </c>
      <c r="AF169" s="5" t="s">
        <v>628</v>
      </c>
      <c r="AG169" s="68" t="s">
        <v>98</v>
      </c>
      <c r="AH169" s="5" t="s">
        <v>674</v>
      </c>
    </row>
    <row r="170" spans="1:34" s="47" customFormat="1" ht="60" customHeight="1">
      <c r="A170" s="78" t="s">
        <v>362</v>
      </c>
      <c r="B170" s="160" t="s">
        <v>266</v>
      </c>
      <c r="C170" s="160" t="s">
        <v>607</v>
      </c>
      <c r="D170" s="39" t="s">
        <v>667</v>
      </c>
      <c r="E170" s="91" t="s">
        <v>675</v>
      </c>
      <c r="F170" s="80" t="s">
        <v>669</v>
      </c>
      <c r="G170" s="75" t="s">
        <v>443</v>
      </c>
      <c r="H170" s="65" t="s">
        <v>598</v>
      </c>
      <c r="I170" s="74" t="s">
        <v>676</v>
      </c>
      <c r="J170" s="378" t="s">
        <v>677</v>
      </c>
      <c r="K170" s="412">
        <v>273790000</v>
      </c>
      <c r="L170" s="360" t="s">
        <v>683</v>
      </c>
      <c r="M170" s="82" t="s">
        <v>60</v>
      </c>
      <c r="N170" s="82" t="s">
        <v>61</v>
      </c>
      <c r="O170" s="79"/>
      <c r="P170" s="79"/>
      <c r="Q170" s="79"/>
      <c r="R170" s="79"/>
      <c r="S170" s="64" t="s">
        <v>62</v>
      </c>
      <c r="T170" s="80">
        <f t="shared" si="11"/>
        <v>4</v>
      </c>
      <c r="U170" s="80">
        <v>1</v>
      </c>
      <c r="V170" s="80">
        <v>1</v>
      </c>
      <c r="W170" s="80">
        <v>1</v>
      </c>
      <c r="X170" s="80">
        <v>1</v>
      </c>
      <c r="Y170" s="168" t="s">
        <v>684</v>
      </c>
      <c r="Z170" s="64" t="s">
        <v>96</v>
      </c>
      <c r="AA170" s="39" t="s">
        <v>132</v>
      </c>
      <c r="AB170" s="5" t="s">
        <v>266</v>
      </c>
      <c r="AC170" s="87"/>
      <c r="AD170" s="5"/>
      <c r="AE170" s="315">
        <f t="shared" si="10"/>
        <v>273790000</v>
      </c>
      <c r="AF170" s="5" t="s">
        <v>628</v>
      </c>
      <c r="AG170" s="68" t="s">
        <v>98</v>
      </c>
      <c r="AH170" s="5" t="s">
        <v>674</v>
      </c>
    </row>
    <row r="171" spans="1:34" s="47" customFormat="1" ht="60" customHeight="1">
      <c r="A171" s="78" t="s">
        <v>362</v>
      </c>
      <c r="B171" s="162" t="s">
        <v>266</v>
      </c>
      <c r="C171" s="162" t="s">
        <v>607</v>
      </c>
      <c r="D171" s="39" t="s">
        <v>667</v>
      </c>
      <c r="E171" s="91" t="s">
        <v>675</v>
      </c>
      <c r="F171" s="80" t="s">
        <v>669</v>
      </c>
      <c r="G171" s="75" t="s">
        <v>443</v>
      </c>
      <c r="H171" s="65" t="s">
        <v>598</v>
      </c>
      <c r="I171" s="74" t="s">
        <v>676</v>
      </c>
      <c r="J171" s="378" t="s">
        <v>677</v>
      </c>
      <c r="K171" s="357">
        <v>141075000</v>
      </c>
      <c r="L171" s="360" t="s">
        <v>685</v>
      </c>
      <c r="M171" s="82" t="s">
        <v>60</v>
      </c>
      <c r="N171" s="82" t="s">
        <v>61</v>
      </c>
      <c r="O171" s="80"/>
      <c r="P171" s="80"/>
      <c r="Q171" s="80"/>
      <c r="R171" s="80"/>
      <c r="S171" s="64" t="s">
        <v>62</v>
      </c>
      <c r="T171" s="80">
        <f t="shared" si="11"/>
        <v>4</v>
      </c>
      <c r="U171" s="80">
        <v>1</v>
      </c>
      <c r="V171" s="80">
        <v>1</v>
      </c>
      <c r="W171" s="80">
        <v>1</v>
      </c>
      <c r="X171" s="80">
        <v>1</v>
      </c>
      <c r="Y171" s="168" t="s">
        <v>686</v>
      </c>
      <c r="Z171" s="64" t="s">
        <v>96</v>
      </c>
      <c r="AA171" s="39" t="s">
        <v>132</v>
      </c>
      <c r="AB171" s="5" t="s">
        <v>266</v>
      </c>
      <c r="AC171" s="5"/>
      <c r="AD171" s="5"/>
      <c r="AE171" s="315">
        <f t="shared" si="10"/>
        <v>141075000</v>
      </c>
      <c r="AF171" s="5" t="s">
        <v>628</v>
      </c>
      <c r="AG171" s="5" t="s">
        <v>98</v>
      </c>
      <c r="AH171" s="5" t="s">
        <v>674</v>
      </c>
    </row>
    <row r="172" spans="1:34" s="47" customFormat="1" ht="60" customHeight="1">
      <c r="A172" s="78" t="s">
        <v>362</v>
      </c>
      <c r="B172" s="160" t="s">
        <v>266</v>
      </c>
      <c r="C172" s="160" t="s">
        <v>687</v>
      </c>
      <c r="D172" s="39" t="s">
        <v>688</v>
      </c>
      <c r="E172" s="100" t="s">
        <v>689</v>
      </c>
      <c r="F172" s="80" t="s">
        <v>669</v>
      </c>
      <c r="G172" s="75" t="s">
        <v>443</v>
      </c>
      <c r="H172" s="65" t="s">
        <v>598</v>
      </c>
      <c r="I172" s="75" t="s">
        <v>690</v>
      </c>
      <c r="J172" s="359" t="s">
        <v>691</v>
      </c>
      <c r="K172" s="356">
        <v>1254000000</v>
      </c>
      <c r="L172" s="378" t="s">
        <v>692</v>
      </c>
      <c r="M172" s="82" t="s">
        <v>60</v>
      </c>
      <c r="N172" s="82" t="s">
        <v>693</v>
      </c>
      <c r="O172" s="79"/>
      <c r="P172" s="79"/>
      <c r="Q172" s="79"/>
      <c r="R172" s="79"/>
      <c r="S172" s="64" t="s">
        <v>694</v>
      </c>
      <c r="T172" s="80">
        <f t="shared" si="11"/>
        <v>100</v>
      </c>
      <c r="U172" s="29">
        <v>25</v>
      </c>
      <c r="V172" s="218">
        <v>25</v>
      </c>
      <c r="W172" s="218">
        <v>25</v>
      </c>
      <c r="X172" s="218">
        <v>25</v>
      </c>
      <c r="Y172" s="168" t="s">
        <v>695</v>
      </c>
      <c r="Z172" s="64" t="s">
        <v>96</v>
      </c>
      <c r="AA172" s="39" t="s">
        <v>132</v>
      </c>
      <c r="AB172" s="5" t="s">
        <v>266</v>
      </c>
      <c r="AC172" s="87"/>
      <c r="AD172" s="5"/>
      <c r="AE172" s="315">
        <f t="shared" si="10"/>
        <v>1254000000</v>
      </c>
      <c r="AF172" s="5" t="s">
        <v>628</v>
      </c>
      <c r="AG172" s="68" t="s">
        <v>98</v>
      </c>
      <c r="AH172" s="5" t="s">
        <v>696</v>
      </c>
    </row>
    <row r="173" spans="1:34" s="47" customFormat="1" ht="60" customHeight="1">
      <c r="A173" s="78" t="s">
        <v>362</v>
      </c>
      <c r="B173" s="160" t="s">
        <v>266</v>
      </c>
      <c r="C173" s="160" t="s">
        <v>687</v>
      </c>
      <c r="D173" s="39" t="s">
        <v>688</v>
      </c>
      <c r="E173" s="100" t="s">
        <v>689</v>
      </c>
      <c r="F173" s="80" t="s">
        <v>669</v>
      </c>
      <c r="G173" s="75" t="s">
        <v>443</v>
      </c>
      <c r="H173" s="65" t="s">
        <v>598</v>
      </c>
      <c r="I173" s="75" t="s">
        <v>690</v>
      </c>
      <c r="J173" s="359" t="s">
        <v>691</v>
      </c>
      <c r="K173" s="356">
        <v>110448000</v>
      </c>
      <c r="L173" s="378" t="s">
        <v>126</v>
      </c>
      <c r="M173" s="82" t="s">
        <v>60</v>
      </c>
      <c r="N173" s="103" t="s">
        <v>274</v>
      </c>
      <c r="O173" s="79"/>
      <c r="P173" s="79"/>
      <c r="Q173" s="79"/>
      <c r="R173" s="79"/>
      <c r="S173" s="64" t="s">
        <v>694</v>
      </c>
      <c r="T173" s="80">
        <f t="shared" si="11"/>
        <v>100</v>
      </c>
      <c r="U173" s="219">
        <v>25</v>
      </c>
      <c r="V173" s="176">
        <v>25</v>
      </c>
      <c r="W173" s="176">
        <v>25</v>
      </c>
      <c r="X173" s="176">
        <v>25</v>
      </c>
      <c r="Y173" s="168" t="s">
        <v>697</v>
      </c>
      <c r="Z173" s="64" t="s">
        <v>96</v>
      </c>
      <c r="AA173" s="39" t="s">
        <v>132</v>
      </c>
      <c r="AB173" s="5" t="s">
        <v>266</v>
      </c>
      <c r="AC173" s="87"/>
      <c r="AD173" s="5"/>
      <c r="AE173" s="315">
        <f t="shared" si="10"/>
        <v>110448000</v>
      </c>
      <c r="AF173" s="5" t="s">
        <v>628</v>
      </c>
      <c r="AG173" s="68" t="s">
        <v>98</v>
      </c>
      <c r="AH173" s="5" t="s">
        <v>696</v>
      </c>
    </row>
    <row r="174" spans="1:34" s="47" customFormat="1" ht="60" customHeight="1">
      <c r="A174" s="78" t="s">
        <v>362</v>
      </c>
      <c r="B174" s="160" t="s">
        <v>266</v>
      </c>
      <c r="C174" s="160" t="s">
        <v>698</v>
      </c>
      <c r="D174" s="39" t="s">
        <v>699</v>
      </c>
      <c r="E174" s="100" t="s">
        <v>700</v>
      </c>
      <c r="F174" s="80" t="s">
        <v>623</v>
      </c>
      <c r="G174" s="75" t="s">
        <v>443</v>
      </c>
      <c r="H174" s="65" t="s">
        <v>701</v>
      </c>
      <c r="I174" s="78" t="s">
        <v>702</v>
      </c>
      <c r="J174" s="368" t="s">
        <v>703</v>
      </c>
      <c r="K174" s="415">
        <v>204300000</v>
      </c>
      <c r="L174" s="369" t="s">
        <v>77</v>
      </c>
      <c r="M174" s="324" t="s">
        <v>78</v>
      </c>
      <c r="N174" s="79" t="s">
        <v>704</v>
      </c>
      <c r="O174" s="80" t="s">
        <v>413</v>
      </c>
      <c r="P174" s="80" t="s">
        <v>413</v>
      </c>
      <c r="Q174" s="80" t="s">
        <v>413</v>
      </c>
      <c r="R174" s="80" t="s">
        <v>413</v>
      </c>
      <c r="S174" s="64" t="s">
        <v>62</v>
      </c>
      <c r="T174" s="80">
        <f t="shared" si="11"/>
        <v>4</v>
      </c>
      <c r="U174" s="80">
        <v>1</v>
      </c>
      <c r="V174" s="80">
        <v>1</v>
      </c>
      <c r="W174" s="80">
        <v>1</v>
      </c>
      <c r="X174" s="80">
        <v>1</v>
      </c>
      <c r="Y174" s="168" t="s">
        <v>705</v>
      </c>
      <c r="Z174" s="64" t="s">
        <v>96</v>
      </c>
      <c r="AA174" s="112" t="s">
        <v>132</v>
      </c>
      <c r="AB174" s="5" t="s">
        <v>266</v>
      </c>
      <c r="AC174" s="5"/>
      <c r="AE174" s="315">
        <f t="shared" si="10"/>
        <v>204300000</v>
      </c>
      <c r="AF174" s="5" t="s">
        <v>706</v>
      </c>
      <c r="AG174" s="68" t="s">
        <v>98</v>
      </c>
      <c r="AH174" s="5" t="s">
        <v>707</v>
      </c>
    </row>
    <row r="175" spans="1:34" s="47" customFormat="1" ht="60" customHeight="1">
      <c r="A175" s="78" t="s">
        <v>362</v>
      </c>
      <c r="B175" s="160" t="s">
        <v>266</v>
      </c>
      <c r="C175" s="160" t="s">
        <v>698</v>
      </c>
      <c r="D175" s="39" t="s">
        <v>699</v>
      </c>
      <c r="E175" s="100" t="s">
        <v>700</v>
      </c>
      <c r="F175" s="80" t="s">
        <v>623</v>
      </c>
      <c r="G175" s="75" t="s">
        <v>443</v>
      </c>
      <c r="H175" s="65" t="s">
        <v>701</v>
      </c>
      <c r="I175" s="78" t="s">
        <v>702</v>
      </c>
      <c r="J175" s="368" t="s">
        <v>703</v>
      </c>
      <c r="K175" s="415">
        <v>100000000</v>
      </c>
      <c r="L175" s="369" t="s">
        <v>708</v>
      </c>
      <c r="M175" s="324" t="s">
        <v>60</v>
      </c>
      <c r="N175" s="79" t="s">
        <v>274</v>
      </c>
      <c r="O175" s="79"/>
      <c r="P175" s="79"/>
      <c r="Q175" s="79"/>
      <c r="R175" s="79"/>
      <c r="S175" s="64" t="s">
        <v>62</v>
      </c>
      <c r="T175" s="80">
        <f t="shared" si="11"/>
        <v>4</v>
      </c>
      <c r="U175" s="80">
        <v>1</v>
      </c>
      <c r="V175" s="80">
        <v>1</v>
      </c>
      <c r="W175" s="80">
        <v>1</v>
      </c>
      <c r="X175" s="80">
        <v>1</v>
      </c>
      <c r="Y175" s="168" t="s">
        <v>709</v>
      </c>
      <c r="Z175" s="64" t="s">
        <v>96</v>
      </c>
      <c r="AA175" s="112" t="s">
        <v>132</v>
      </c>
      <c r="AB175" s="5" t="s">
        <v>266</v>
      </c>
      <c r="AC175" s="5"/>
      <c r="AD175" s="15"/>
      <c r="AE175" s="315">
        <f t="shared" si="10"/>
        <v>100000000</v>
      </c>
      <c r="AF175" s="5" t="s">
        <v>706</v>
      </c>
      <c r="AG175" s="68" t="s">
        <v>98</v>
      </c>
      <c r="AH175" s="5" t="s">
        <v>707</v>
      </c>
    </row>
    <row r="176" spans="1:34" s="47" customFormat="1" ht="60" customHeight="1">
      <c r="A176" s="78" t="s">
        <v>362</v>
      </c>
      <c r="B176" s="160" t="s">
        <v>266</v>
      </c>
      <c r="C176" s="160" t="s">
        <v>698</v>
      </c>
      <c r="D176" s="39" t="s">
        <v>699</v>
      </c>
      <c r="E176" s="100" t="s">
        <v>700</v>
      </c>
      <c r="F176" s="80" t="s">
        <v>623</v>
      </c>
      <c r="G176" s="75" t="s">
        <v>443</v>
      </c>
      <c r="H176" s="65" t="s">
        <v>701</v>
      </c>
      <c r="I176" s="75" t="s">
        <v>710</v>
      </c>
      <c r="J176" s="368" t="s">
        <v>711</v>
      </c>
      <c r="K176" s="406">
        <v>540000000</v>
      </c>
      <c r="L176" s="369" t="s">
        <v>170</v>
      </c>
      <c r="M176" s="324" t="s">
        <v>359</v>
      </c>
      <c r="N176" s="39" t="s">
        <v>370</v>
      </c>
      <c r="O176" s="79"/>
      <c r="P176" s="79"/>
      <c r="Q176" s="79"/>
      <c r="R176" s="79"/>
      <c r="S176" s="64" t="s">
        <v>62</v>
      </c>
      <c r="T176" s="80">
        <f t="shared" si="11"/>
        <v>4</v>
      </c>
      <c r="U176" s="80">
        <v>1</v>
      </c>
      <c r="V176" s="80">
        <v>1</v>
      </c>
      <c r="W176" s="80">
        <v>1</v>
      </c>
      <c r="X176" s="80">
        <v>1</v>
      </c>
      <c r="Y176" s="168" t="s">
        <v>712</v>
      </c>
      <c r="Z176" s="64" t="s">
        <v>96</v>
      </c>
      <c r="AA176" s="112" t="s">
        <v>132</v>
      </c>
      <c r="AB176" s="5" t="s">
        <v>266</v>
      </c>
      <c r="AC176" s="5"/>
      <c r="AE176" s="315">
        <f t="shared" si="10"/>
        <v>540000000</v>
      </c>
      <c r="AF176" s="5" t="s">
        <v>706</v>
      </c>
      <c r="AG176" s="68" t="s">
        <v>98</v>
      </c>
      <c r="AH176" s="5" t="s">
        <v>707</v>
      </c>
    </row>
    <row r="177" spans="1:34" s="47" customFormat="1" ht="60" customHeight="1">
      <c r="A177" s="78" t="s">
        <v>362</v>
      </c>
      <c r="B177" s="162" t="s">
        <v>266</v>
      </c>
      <c r="C177" s="162" t="s">
        <v>698</v>
      </c>
      <c r="D177" s="39" t="s">
        <v>699</v>
      </c>
      <c r="E177" s="100" t="s">
        <v>713</v>
      </c>
      <c r="F177" s="80" t="s">
        <v>623</v>
      </c>
      <c r="G177" s="75" t="s">
        <v>443</v>
      </c>
      <c r="H177" s="65" t="s">
        <v>598</v>
      </c>
      <c r="I177" s="78" t="s">
        <v>714</v>
      </c>
      <c r="J177" s="368" t="s">
        <v>715</v>
      </c>
      <c r="K177" s="416">
        <v>325000000</v>
      </c>
      <c r="L177" s="360" t="s">
        <v>716</v>
      </c>
      <c r="M177" s="324" t="s">
        <v>60</v>
      </c>
      <c r="N177" s="79" t="s">
        <v>274</v>
      </c>
      <c r="O177" s="79"/>
      <c r="P177" s="79"/>
      <c r="Q177" s="79"/>
      <c r="R177" s="79"/>
      <c r="S177" s="64" t="s">
        <v>62</v>
      </c>
      <c r="T177" s="80">
        <f t="shared" si="11"/>
        <v>1</v>
      </c>
      <c r="U177" s="80"/>
      <c r="V177" s="80"/>
      <c r="W177" s="80"/>
      <c r="X177" s="80">
        <v>1</v>
      </c>
      <c r="Y177" s="168" t="s">
        <v>717</v>
      </c>
      <c r="Z177" s="64" t="s">
        <v>96</v>
      </c>
      <c r="AA177" s="112" t="s">
        <v>718</v>
      </c>
      <c r="AB177" s="5" t="s">
        <v>266</v>
      </c>
      <c r="AC177" s="5"/>
      <c r="AE177" s="315">
        <f t="shared" si="10"/>
        <v>325000000</v>
      </c>
      <c r="AF177" s="5" t="s">
        <v>719</v>
      </c>
      <c r="AG177" s="68" t="s">
        <v>720</v>
      </c>
      <c r="AH177" s="5" t="s">
        <v>721</v>
      </c>
    </row>
    <row r="178" spans="1:34" s="47" customFormat="1" ht="60" customHeight="1">
      <c r="A178" s="78" t="s">
        <v>362</v>
      </c>
      <c r="B178" s="162" t="s">
        <v>266</v>
      </c>
      <c r="C178" s="162" t="s">
        <v>698</v>
      </c>
      <c r="D178" s="39" t="s">
        <v>699</v>
      </c>
      <c r="E178" s="100" t="s">
        <v>713</v>
      </c>
      <c r="F178" s="80" t="s">
        <v>623</v>
      </c>
      <c r="G178" s="75" t="s">
        <v>443</v>
      </c>
      <c r="H178" s="65" t="s">
        <v>598</v>
      </c>
      <c r="I178" s="78" t="s">
        <v>722</v>
      </c>
      <c r="J178" s="368" t="s">
        <v>723</v>
      </c>
      <c r="K178" s="406">
        <v>115000000</v>
      </c>
      <c r="L178" s="360" t="s">
        <v>724</v>
      </c>
      <c r="M178" s="324" t="s">
        <v>60</v>
      </c>
      <c r="N178" s="79" t="s">
        <v>725</v>
      </c>
      <c r="O178" s="79"/>
      <c r="P178" s="79"/>
      <c r="Q178" s="79"/>
      <c r="R178" s="79"/>
      <c r="S178" s="64" t="s">
        <v>62</v>
      </c>
      <c r="T178" s="80">
        <f t="shared" si="11"/>
        <v>1</v>
      </c>
      <c r="U178" s="80"/>
      <c r="V178" s="80"/>
      <c r="W178" s="80"/>
      <c r="X178" s="80">
        <v>1</v>
      </c>
      <c r="Y178" s="168" t="s">
        <v>726</v>
      </c>
      <c r="Z178" s="64" t="s">
        <v>96</v>
      </c>
      <c r="AA178" s="112" t="s">
        <v>718</v>
      </c>
      <c r="AB178" s="5" t="s">
        <v>266</v>
      </c>
      <c r="AC178" s="5"/>
      <c r="AD178" s="122"/>
      <c r="AE178" s="315">
        <f t="shared" si="10"/>
        <v>115000000</v>
      </c>
      <c r="AF178" s="5" t="s">
        <v>719</v>
      </c>
      <c r="AG178" s="68" t="s">
        <v>720</v>
      </c>
      <c r="AH178" s="5" t="s">
        <v>721</v>
      </c>
    </row>
    <row r="179" spans="1:34" s="47" customFormat="1" ht="60" customHeight="1">
      <c r="A179" s="78" t="s">
        <v>362</v>
      </c>
      <c r="B179" s="162" t="s">
        <v>266</v>
      </c>
      <c r="C179" s="162" t="s">
        <v>698</v>
      </c>
      <c r="D179" s="39" t="s">
        <v>699</v>
      </c>
      <c r="E179" s="100" t="s">
        <v>713</v>
      </c>
      <c r="F179" s="80" t="s">
        <v>623</v>
      </c>
      <c r="G179" s="75" t="s">
        <v>443</v>
      </c>
      <c r="H179" s="65" t="s">
        <v>598</v>
      </c>
      <c r="I179" s="78" t="s">
        <v>727</v>
      </c>
      <c r="J179" s="368" t="s">
        <v>728</v>
      </c>
      <c r="K179" s="406">
        <v>10000000</v>
      </c>
      <c r="L179" s="360" t="s">
        <v>729</v>
      </c>
      <c r="M179" s="324" t="s">
        <v>60</v>
      </c>
      <c r="N179" s="79" t="s">
        <v>730</v>
      </c>
      <c r="O179" s="79"/>
      <c r="P179" s="79"/>
      <c r="Q179" s="79"/>
      <c r="R179" s="79"/>
      <c r="S179" s="64" t="s">
        <v>62</v>
      </c>
      <c r="T179" s="80">
        <f t="shared" si="11"/>
        <v>1</v>
      </c>
      <c r="U179" s="80"/>
      <c r="V179" s="80"/>
      <c r="W179" s="80"/>
      <c r="X179" s="80">
        <v>1</v>
      </c>
      <c r="Y179" s="168" t="s">
        <v>731</v>
      </c>
      <c r="Z179" s="64" t="s">
        <v>96</v>
      </c>
      <c r="AA179" s="112" t="s">
        <v>718</v>
      </c>
      <c r="AB179" s="5" t="s">
        <v>266</v>
      </c>
      <c r="AC179" s="5"/>
      <c r="AE179" s="315">
        <f t="shared" si="10"/>
        <v>10000000</v>
      </c>
      <c r="AF179" s="5" t="s">
        <v>719</v>
      </c>
      <c r="AG179" s="68" t="s">
        <v>720</v>
      </c>
      <c r="AH179" s="5" t="s">
        <v>721</v>
      </c>
    </row>
    <row r="180" spans="1:34" s="47" customFormat="1" ht="60" customHeight="1">
      <c r="A180" s="78" t="s">
        <v>362</v>
      </c>
      <c r="B180" s="160" t="s">
        <v>266</v>
      </c>
      <c r="C180" s="160" t="s">
        <v>698</v>
      </c>
      <c r="D180" s="39" t="s">
        <v>732</v>
      </c>
      <c r="E180" s="100" t="s">
        <v>733</v>
      </c>
      <c r="F180" s="80" t="s">
        <v>623</v>
      </c>
      <c r="G180" s="75" t="s">
        <v>443</v>
      </c>
      <c r="H180" s="80" t="s">
        <v>701</v>
      </c>
      <c r="I180" s="75" t="s">
        <v>734</v>
      </c>
      <c r="J180" s="369" t="s">
        <v>735</v>
      </c>
      <c r="K180" s="399">
        <f>23000000+1136587122</f>
        <v>1159587122</v>
      </c>
      <c r="L180" s="417" t="s">
        <v>736</v>
      </c>
      <c r="M180" s="82" t="s">
        <v>737</v>
      </c>
      <c r="N180" s="64" t="s">
        <v>738</v>
      </c>
      <c r="O180" s="79"/>
      <c r="P180" s="79"/>
      <c r="Q180" s="79"/>
      <c r="R180" s="79"/>
      <c r="S180" s="64" t="s">
        <v>62</v>
      </c>
      <c r="T180" s="80">
        <f t="shared" si="11"/>
        <v>31</v>
      </c>
      <c r="U180" s="220">
        <v>1</v>
      </c>
      <c r="V180" s="220">
        <v>7</v>
      </c>
      <c r="W180" s="220">
        <v>13</v>
      </c>
      <c r="X180" s="220">
        <v>10</v>
      </c>
      <c r="Y180" s="261" t="s">
        <v>739</v>
      </c>
      <c r="Z180" s="64" t="s">
        <v>124</v>
      </c>
      <c r="AA180" s="64" t="s">
        <v>740</v>
      </c>
      <c r="AB180" s="64" t="s">
        <v>266</v>
      </c>
      <c r="AC180" s="5"/>
      <c r="AD180" s="122"/>
      <c r="AE180" s="315">
        <f t="shared" si="10"/>
        <v>1159587122</v>
      </c>
      <c r="AF180" s="5" t="s">
        <v>741</v>
      </c>
      <c r="AG180" s="68" t="s">
        <v>98</v>
      </c>
      <c r="AH180" s="5" t="s">
        <v>742</v>
      </c>
    </row>
    <row r="181" spans="1:34" s="47" customFormat="1" ht="60" customHeight="1">
      <c r="A181" s="78" t="s">
        <v>362</v>
      </c>
      <c r="B181" s="160" t="s">
        <v>266</v>
      </c>
      <c r="C181" s="160" t="s">
        <v>698</v>
      </c>
      <c r="D181" s="39" t="s">
        <v>732</v>
      </c>
      <c r="E181" s="100" t="s">
        <v>733</v>
      </c>
      <c r="F181" s="80" t="s">
        <v>623</v>
      </c>
      <c r="G181" s="75" t="s">
        <v>443</v>
      </c>
      <c r="H181" s="80" t="s">
        <v>701</v>
      </c>
      <c r="I181" s="75" t="s">
        <v>734</v>
      </c>
      <c r="J181" s="369" t="s">
        <v>735</v>
      </c>
      <c r="K181" s="399">
        <v>689696857</v>
      </c>
      <c r="L181" s="417" t="s">
        <v>736</v>
      </c>
      <c r="M181" s="82" t="s">
        <v>737</v>
      </c>
      <c r="N181" s="64" t="s">
        <v>738</v>
      </c>
      <c r="O181" s="79"/>
      <c r="P181" s="79"/>
      <c r="Q181" s="79"/>
      <c r="R181" s="79"/>
      <c r="S181" s="64" t="s">
        <v>62</v>
      </c>
      <c r="T181" s="80">
        <f t="shared" si="11"/>
        <v>31</v>
      </c>
      <c r="U181" s="220">
        <v>1</v>
      </c>
      <c r="V181" s="220">
        <v>7</v>
      </c>
      <c r="W181" s="220">
        <v>13</v>
      </c>
      <c r="X181" s="220">
        <v>10</v>
      </c>
      <c r="Y181" s="102" t="s">
        <v>743</v>
      </c>
      <c r="Z181" s="64" t="s">
        <v>96</v>
      </c>
      <c r="AA181" s="39" t="s">
        <v>718</v>
      </c>
      <c r="AB181" s="64" t="s">
        <v>266</v>
      </c>
      <c r="AC181" s="87"/>
      <c r="AD181" s="122"/>
      <c r="AE181" s="315">
        <f t="shared" si="10"/>
        <v>689696857</v>
      </c>
      <c r="AF181" s="5" t="s">
        <v>741</v>
      </c>
      <c r="AG181" s="68" t="s">
        <v>98</v>
      </c>
      <c r="AH181" s="5" t="s">
        <v>742</v>
      </c>
    </row>
    <row r="182" spans="1:34" s="47" customFormat="1" ht="60" customHeight="1">
      <c r="A182" s="78" t="s">
        <v>362</v>
      </c>
      <c r="B182" s="160" t="s">
        <v>266</v>
      </c>
      <c r="C182" s="160" t="s">
        <v>698</v>
      </c>
      <c r="D182" s="39" t="s">
        <v>732</v>
      </c>
      <c r="E182" s="100" t="s">
        <v>733</v>
      </c>
      <c r="F182" s="80" t="s">
        <v>623</v>
      </c>
      <c r="G182" s="75" t="s">
        <v>443</v>
      </c>
      <c r="H182" s="80" t="s">
        <v>701</v>
      </c>
      <c r="I182" s="75" t="s">
        <v>744</v>
      </c>
      <c r="J182" s="369" t="s">
        <v>745</v>
      </c>
      <c r="K182" s="418">
        <f>2500000000+17155199586</f>
        <v>19655199586</v>
      </c>
      <c r="L182" s="419" t="s">
        <v>746</v>
      </c>
      <c r="M182" s="82" t="s">
        <v>737</v>
      </c>
      <c r="N182" s="64" t="s">
        <v>747</v>
      </c>
      <c r="O182" s="79"/>
      <c r="P182" s="79"/>
      <c r="Q182" s="79"/>
      <c r="R182" s="79"/>
      <c r="S182" s="64" t="s">
        <v>62</v>
      </c>
      <c r="T182" s="80">
        <f t="shared" si="11"/>
        <v>2</v>
      </c>
      <c r="U182" s="64">
        <v>1</v>
      </c>
      <c r="V182" s="64">
        <v>0</v>
      </c>
      <c r="W182" s="64">
        <v>0</v>
      </c>
      <c r="X182" s="64">
        <v>1</v>
      </c>
      <c r="Y182" s="261" t="s">
        <v>748</v>
      </c>
      <c r="Z182" s="64" t="s">
        <v>124</v>
      </c>
      <c r="AA182" s="123" t="s">
        <v>749</v>
      </c>
      <c r="AB182" s="64" t="s">
        <v>266</v>
      </c>
      <c r="AC182" s="87"/>
      <c r="AD182" s="122"/>
      <c r="AE182" s="328">
        <f t="shared" si="10"/>
        <v>19655199586</v>
      </c>
      <c r="AF182" s="5" t="s">
        <v>741</v>
      </c>
      <c r="AG182" s="68" t="s">
        <v>98</v>
      </c>
      <c r="AH182" s="5" t="s">
        <v>750</v>
      </c>
    </row>
    <row r="183" spans="1:34" s="47" customFormat="1" ht="60" customHeight="1">
      <c r="A183" s="78" t="s">
        <v>362</v>
      </c>
      <c r="B183" s="160" t="s">
        <v>266</v>
      </c>
      <c r="C183" s="160" t="s">
        <v>698</v>
      </c>
      <c r="D183" s="39" t="s">
        <v>732</v>
      </c>
      <c r="E183" s="100" t="s">
        <v>733</v>
      </c>
      <c r="F183" s="80" t="s">
        <v>623</v>
      </c>
      <c r="G183" s="75" t="s">
        <v>443</v>
      </c>
      <c r="H183" s="80" t="s">
        <v>701</v>
      </c>
      <c r="I183" s="75" t="s">
        <v>744</v>
      </c>
      <c r="J183" s="369" t="s">
        <v>745</v>
      </c>
      <c r="K183" s="418">
        <f>50000000+2000000000</f>
        <v>2050000000</v>
      </c>
      <c r="L183" s="419" t="s">
        <v>751</v>
      </c>
      <c r="M183" s="82" t="s">
        <v>737</v>
      </c>
      <c r="N183" s="64" t="s">
        <v>747</v>
      </c>
      <c r="O183" s="79"/>
      <c r="P183" s="79"/>
      <c r="Q183" s="79"/>
      <c r="R183" s="79"/>
      <c r="S183" s="64" t="s">
        <v>62</v>
      </c>
      <c r="T183" s="80">
        <f t="shared" si="11"/>
        <v>1</v>
      </c>
      <c r="U183" s="221">
        <v>0</v>
      </c>
      <c r="V183" s="221">
        <v>1</v>
      </c>
      <c r="W183" s="221">
        <v>0</v>
      </c>
      <c r="X183" s="221">
        <v>0</v>
      </c>
      <c r="Y183" s="261" t="s">
        <v>752</v>
      </c>
      <c r="Z183" s="64" t="s">
        <v>96</v>
      </c>
      <c r="AA183" s="39" t="s">
        <v>132</v>
      </c>
      <c r="AB183" s="64" t="s">
        <v>266</v>
      </c>
      <c r="AC183" s="88"/>
      <c r="AD183" s="122"/>
      <c r="AE183" s="315">
        <f t="shared" si="10"/>
        <v>2050000000</v>
      </c>
      <c r="AF183" s="5" t="s">
        <v>741</v>
      </c>
      <c r="AG183" s="68" t="s">
        <v>98</v>
      </c>
      <c r="AH183" s="5" t="s">
        <v>750</v>
      </c>
    </row>
    <row r="184" spans="1:34" s="47" customFormat="1" ht="60" customHeight="1">
      <c r="A184" s="78" t="s">
        <v>362</v>
      </c>
      <c r="B184" s="162" t="s">
        <v>266</v>
      </c>
      <c r="C184" s="162" t="s">
        <v>698</v>
      </c>
      <c r="D184" s="39" t="s">
        <v>732</v>
      </c>
      <c r="E184" s="91" t="s">
        <v>733</v>
      </c>
      <c r="F184" s="80" t="s">
        <v>623</v>
      </c>
      <c r="G184" s="75" t="s">
        <v>443</v>
      </c>
      <c r="H184" s="80" t="s">
        <v>701</v>
      </c>
      <c r="I184" s="75" t="s">
        <v>744</v>
      </c>
      <c r="J184" s="369" t="s">
        <v>745</v>
      </c>
      <c r="K184" s="394">
        <v>200000000</v>
      </c>
      <c r="L184" s="417" t="s">
        <v>753</v>
      </c>
      <c r="M184" s="82" t="s">
        <v>737</v>
      </c>
      <c r="N184" s="64" t="s">
        <v>747</v>
      </c>
      <c r="O184" s="80"/>
      <c r="P184" s="80"/>
      <c r="Q184" s="80"/>
      <c r="R184" s="80"/>
      <c r="S184" s="64" t="s">
        <v>62</v>
      </c>
      <c r="T184" s="80">
        <f t="shared" si="11"/>
        <v>12</v>
      </c>
      <c r="U184" s="221">
        <v>3</v>
      </c>
      <c r="V184" s="221">
        <v>3</v>
      </c>
      <c r="W184" s="221">
        <v>3</v>
      </c>
      <c r="X184" s="221">
        <v>3</v>
      </c>
      <c r="Y184" s="102" t="s">
        <v>754</v>
      </c>
      <c r="Z184" s="64" t="s">
        <v>96</v>
      </c>
      <c r="AA184" s="39" t="s">
        <v>132</v>
      </c>
      <c r="AB184" s="64" t="s">
        <v>266</v>
      </c>
      <c r="AC184" s="88"/>
      <c r="AD184" s="122"/>
      <c r="AE184" s="315">
        <f t="shared" si="10"/>
        <v>200000000</v>
      </c>
      <c r="AF184" s="5" t="s">
        <v>741</v>
      </c>
      <c r="AG184" s="5" t="s">
        <v>98</v>
      </c>
      <c r="AH184" s="5" t="s">
        <v>750</v>
      </c>
    </row>
    <row r="185" spans="1:34" s="47" customFormat="1" ht="60" customHeight="1">
      <c r="A185" s="78" t="s">
        <v>362</v>
      </c>
      <c r="B185" s="162" t="s">
        <v>266</v>
      </c>
      <c r="C185" s="162" t="s">
        <v>698</v>
      </c>
      <c r="D185" s="39" t="s">
        <v>732</v>
      </c>
      <c r="E185" s="259" t="s">
        <v>733</v>
      </c>
      <c r="F185" s="80" t="s">
        <v>623</v>
      </c>
      <c r="G185" s="75" t="s">
        <v>443</v>
      </c>
      <c r="H185" s="80" t="s">
        <v>701</v>
      </c>
      <c r="I185" s="75" t="s">
        <v>744</v>
      </c>
      <c r="J185" s="369" t="s">
        <v>745</v>
      </c>
      <c r="K185" s="399">
        <f>237669535+3000000000</f>
        <v>3237669535</v>
      </c>
      <c r="L185" s="417" t="s">
        <v>755</v>
      </c>
      <c r="M185" s="82" t="s">
        <v>737</v>
      </c>
      <c r="N185" s="64" t="s">
        <v>747</v>
      </c>
      <c r="O185" s="80"/>
      <c r="P185" s="80"/>
      <c r="Q185" s="80"/>
      <c r="R185" s="80"/>
      <c r="S185" s="64" t="s">
        <v>62</v>
      </c>
      <c r="T185" s="80">
        <f t="shared" si="11"/>
        <v>4</v>
      </c>
      <c r="U185" s="221">
        <v>1</v>
      </c>
      <c r="V185" s="221">
        <v>1</v>
      </c>
      <c r="W185" s="221">
        <v>1</v>
      </c>
      <c r="X185" s="221">
        <v>1</v>
      </c>
      <c r="Y185" s="261" t="s">
        <v>756</v>
      </c>
      <c r="Z185" s="64" t="s">
        <v>96</v>
      </c>
      <c r="AA185" s="68" t="s">
        <v>132</v>
      </c>
      <c r="AB185" s="64" t="s">
        <v>266</v>
      </c>
      <c r="AC185" s="88"/>
      <c r="AD185" s="122"/>
      <c r="AE185" s="315">
        <f t="shared" si="10"/>
        <v>3237669535</v>
      </c>
      <c r="AF185" s="5" t="s">
        <v>741</v>
      </c>
      <c r="AG185" s="5" t="s">
        <v>98</v>
      </c>
      <c r="AH185" s="5" t="s">
        <v>750</v>
      </c>
    </row>
    <row r="186" spans="1:34" s="47" customFormat="1" ht="60" customHeight="1">
      <c r="A186" s="78" t="s">
        <v>362</v>
      </c>
      <c r="B186" s="160" t="s">
        <v>266</v>
      </c>
      <c r="C186" s="160" t="s">
        <v>698</v>
      </c>
      <c r="D186" s="39" t="s">
        <v>732</v>
      </c>
      <c r="E186" s="100" t="s">
        <v>733</v>
      </c>
      <c r="F186" s="80" t="s">
        <v>623</v>
      </c>
      <c r="G186" s="75" t="s">
        <v>443</v>
      </c>
      <c r="H186" s="80" t="s">
        <v>701</v>
      </c>
      <c r="I186" s="75" t="s">
        <v>744</v>
      </c>
      <c r="J186" s="369" t="s">
        <v>745</v>
      </c>
      <c r="K186" s="418">
        <f>5489199211+62472063</f>
        <v>5551671274</v>
      </c>
      <c r="L186" s="417" t="s">
        <v>757</v>
      </c>
      <c r="M186" s="82" t="s">
        <v>737</v>
      </c>
      <c r="N186" s="64" t="s">
        <v>747</v>
      </c>
      <c r="O186" s="79"/>
      <c r="P186" s="79"/>
      <c r="Q186" s="79"/>
      <c r="R186" s="79"/>
      <c r="S186" s="64" t="s">
        <v>62</v>
      </c>
      <c r="T186" s="80">
        <f t="shared" si="11"/>
        <v>12</v>
      </c>
      <c r="U186" s="64">
        <v>3</v>
      </c>
      <c r="V186" s="64">
        <v>3</v>
      </c>
      <c r="W186" s="64">
        <v>3</v>
      </c>
      <c r="X186" s="64">
        <v>3</v>
      </c>
      <c r="Y186" s="261" t="s">
        <v>758</v>
      </c>
      <c r="Z186" s="64" t="s">
        <v>96</v>
      </c>
      <c r="AA186" s="39" t="s">
        <v>718</v>
      </c>
      <c r="AB186" s="64" t="s">
        <v>266</v>
      </c>
      <c r="AC186" s="88"/>
      <c r="AD186" s="122"/>
      <c r="AE186" s="328">
        <f t="shared" si="10"/>
        <v>5551671274</v>
      </c>
      <c r="AF186" s="5" t="s">
        <v>741</v>
      </c>
      <c r="AG186" s="68" t="s">
        <v>98</v>
      </c>
      <c r="AH186" s="5" t="s">
        <v>750</v>
      </c>
    </row>
    <row r="187" spans="1:34" s="47" customFormat="1" ht="60" customHeight="1">
      <c r="A187" s="78" t="s">
        <v>362</v>
      </c>
      <c r="B187" s="160" t="s">
        <v>266</v>
      </c>
      <c r="C187" s="160" t="s">
        <v>698</v>
      </c>
      <c r="D187" s="39" t="s">
        <v>732</v>
      </c>
      <c r="E187" s="100" t="s">
        <v>733</v>
      </c>
      <c r="F187" s="80" t="s">
        <v>623</v>
      </c>
      <c r="G187" s="75" t="s">
        <v>443</v>
      </c>
      <c r="H187" s="80" t="s">
        <v>701</v>
      </c>
      <c r="I187" s="75" t="s">
        <v>734</v>
      </c>
      <c r="J187" s="369" t="s">
        <v>735</v>
      </c>
      <c r="K187" s="413">
        <v>120000000</v>
      </c>
      <c r="L187" s="417" t="s">
        <v>759</v>
      </c>
      <c r="M187" s="82" t="s">
        <v>737</v>
      </c>
      <c r="N187" s="64" t="s">
        <v>738</v>
      </c>
      <c r="O187" s="79"/>
      <c r="P187" s="79"/>
      <c r="Q187" s="79"/>
      <c r="R187" s="79"/>
      <c r="S187" s="64" t="s">
        <v>62</v>
      </c>
      <c r="T187" s="80">
        <f t="shared" si="11"/>
        <v>20</v>
      </c>
      <c r="U187" s="64">
        <v>2</v>
      </c>
      <c r="V187" s="64">
        <v>4</v>
      </c>
      <c r="W187" s="64">
        <v>6</v>
      </c>
      <c r="X187" s="64">
        <v>8</v>
      </c>
      <c r="Y187" s="102" t="s">
        <v>760</v>
      </c>
      <c r="Z187" s="64" t="s">
        <v>96</v>
      </c>
      <c r="AA187" s="39" t="s">
        <v>718</v>
      </c>
      <c r="AB187" s="64" t="s">
        <v>266</v>
      </c>
      <c r="AC187" s="87"/>
      <c r="AD187" s="122"/>
      <c r="AE187" s="315">
        <f t="shared" si="10"/>
        <v>120000000</v>
      </c>
      <c r="AF187" s="5" t="s">
        <v>741</v>
      </c>
      <c r="AG187" s="68" t="s">
        <v>98</v>
      </c>
      <c r="AH187" s="5" t="s">
        <v>750</v>
      </c>
    </row>
    <row r="188" spans="1:34" s="47" customFormat="1" ht="60" customHeight="1">
      <c r="A188" s="78" t="s">
        <v>362</v>
      </c>
      <c r="B188" s="160" t="s">
        <v>266</v>
      </c>
      <c r="C188" s="160" t="s">
        <v>539</v>
      </c>
      <c r="D188" s="39" t="s">
        <v>732</v>
      </c>
      <c r="E188" s="100" t="s">
        <v>733</v>
      </c>
      <c r="F188" s="80" t="s">
        <v>623</v>
      </c>
      <c r="G188" s="75" t="s">
        <v>443</v>
      </c>
      <c r="H188" s="80" t="s">
        <v>701</v>
      </c>
      <c r="I188" s="75" t="s">
        <v>744</v>
      </c>
      <c r="J188" s="369" t="s">
        <v>745</v>
      </c>
      <c r="K188" s="399">
        <v>2000000000</v>
      </c>
      <c r="L188" s="417" t="s">
        <v>761</v>
      </c>
      <c r="M188" s="82" t="s">
        <v>737</v>
      </c>
      <c r="N188" s="64" t="s">
        <v>747</v>
      </c>
      <c r="O188" s="79"/>
      <c r="P188" s="79"/>
      <c r="Q188" s="79"/>
      <c r="R188" s="79"/>
      <c r="S188" s="64" t="s">
        <v>62</v>
      </c>
      <c r="T188" s="80">
        <f t="shared" si="11"/>
        <v>24</v>
      </c>
      <c r="U188" s="221">
        <v>6</v>
      </c>
      <c r="V188" s="221">
        <v>6</v>
      </c>
      <c r="W188" s="221">
        <v>6</v>
      </c>
      <c r="X188" s="221">
        <v>6</v>
      </c>
      <c r="Y188" s="102" t="s">
        <v>762</v>
      </c>
      <c r="Z188" s="64" t="s">
        <v>96</v>
      </c>
      <c r="AA188" s="68" t="s">
        <v>132</v>
      </c>
      <c r="AB188" s="64" t="s">
        <v>266</v>
      </c>
      <c r="AC188" s="5"/>
      <c r="AD188" s="122"/>
      <c r="AE188" s="315">
        <f t="shared" si="10"/>
        <v>2000000000</v>
      </c>
      <c r="AF188" s="5" t="s">
        <v>741</v>
      </c>
      <c r="AG188" s="68" t="s">
        <v>98</v>
      </c>
      <c r="AH188" s="5" t="s">
        <v>750</v>
      </c>
    </row>
    <row r="189" spans="1:34" s="47" customFormat="1" ht="60" customHeight="1">
      <c r="A189" s="78" t="s">
        <v>362</v>
      </c>
      <c r="B189" s="160" t="s">
        <v>266</v>
      </c>
      <c r="C189" s="160" t="s">
        <v>539</v>
      </c>
      <c r="D189" s="39" t="s">
        <v>732</v>
      </c>
      <c r="E189" s="100" t="s">
        <v>733</v>
      </c>
      <c r="F189" s="80" t="s">
        <v>623</v>
      </c>
      <c r="G189" s="75" t="s">
        <v>443</v>
      </c>
      <c r="H189" s="80" t="s">
        <v>701</v>
      </c>
      <c r="I189" s="75" t="s">
        <v>744</v>
      </c>
      <c r="J189" s="369" t="s">
        <v>745</v>
      </c>
      <c r="K189" s="418">
        <f>2000000000+11222145365</f>
        <v>13222145365</v>
      </c>
      <c r="L189" s="417" t="s">
        <v>763</v>
      </c>
      <c r="M189" s="82" t="s">
        <v>737</v>
      </c>
      <c r="N189" s="64" t="s">
        <v>747</v>
      </c>
      <c r="O189" s="79"/>
      <c r="P189" s="79"/>
      <c r="Q189" s="79"/>
      <c r="R189" s="79"/>
      <c r="S189" s="64" t="s">
        <v>62</v>
      </c>
      <c r="T189" s="80">
        <f t="shared" si="11"/>
        <v>12</v>
      </c>
      <c r="U189" s="221">
        <v>3</v>
      </c>
      <c r="V189" s="221">
        <v>3</v>
      </c>
      <c r="W189" s="221">
        <v>3</v>
      </c>
      <c r="X189" s="221">
        <v>3</v>
      </c>
      <c r="Y189" s="261" t="s">
        <v>764</v>
      </c>
      <c r="Z189" s="64" t="s">
        <v>96</v>
      </c>
      <c r="AA189" s="39" t="s">
        <v>132</v>
      </c>
      <c r="AB189" s="64" t="s">
        <v>266</v>
      </c>
      <c r="AC189" s="5"/>
      <c r="AD189" s="122"/>
      <c r="AE189" s="315">
        <f t="shared" si="10"/>
        <v>13222145365</v>
      </c>
      <c r="AF189" s="5" t="s">
        <v>741</v>
      </c>
      <c r="AG189" s="68" t="s">
        <v>98</v>
      </c>
      <c r="AH189" s="5" t="s">
        <v>750</v>
      </c>
    </row>
    <row r="190" spans="1:34" s="47" customFormat="1" ht="60" customHeight="1">
      <c r="A190" s="78" t="s">
        <v>362</v>
      </c>
      <c r="B190" s="160" t="s">
        <v>266</v>
      </c>
      <c r="C190" s="160" t="s">
        <v>698</v>
      </c>
      <c r="D190" s="39" t="s">
        <v>732</v>
      </c>
      <c r="E190" s="100" t="s">
        <v>733</v>
      </c>
      <c r="F190" s="80" t="s">
        <v>623</v>
      </c>
      <c r="G190" s="75" t="s">
        <v>443</v>
      </c>
      <c r="H190" s="80" t="s">
        <v>701</v>
      </c>
      <c r="I190" s="75" t="s">
        <v>744</v>
      </c>
      <c r="J190" s="369" t="s">
        <v>745</v>
      </c>
      <c r="K190" s="418">
        <f>1000000000+5000000000</f>
        <v>6000000000</v>
      </c>
      <c r="L190" s="417" t="s">
        <v>765</v>
      </c>
      <c r="M190" s="82" t="s">
        <v>737</v>
      </c>
      <c r="N190" s="64" t="s">
        <v>747</v>
      </c>
      <c r="O190" s="79"/>
      <c r="P190" s="79"/>
      <c r="Q190" s="79"/>
      <c r="R190" s="79"/>
      <c r="S190" s="64" t="s">
        <v>62</v>
      </c>
      <c r="T190" s="80">
        <f t="shared" si="11"/>
        <v>1</v>
      </c>
      <c r="U190" s="221">
        <v>0</v>
      </c>
      <c r="V190" s="221">
        <v>1</v>
      </c>
      <c r="W190" s="221">
        <v>0</v>
      </c>
      <c r="X190" s="221">
        <v>0</v>
      </c>
      <c r="Y190" s="311" t="s">
        <v>766</v>
      </c>
      <c r="Z190" s="64" t="s">
        <v>96</v>
      </c>
      <c r="AA190" s="39" t="s">
        <v>132</v>
      </c>
      <c r="AB190" s="64" t="s">
        <v>266</v>
      </c>
      <c r="AC190" s="5"/>
      <c r="AD190" s="122"/>
      <c r="AE190" s="315">
        <f t="shared" si="10"/>
        <v>6000000000</v>
      </c>
      <c r="AF190" s="5" t="s">
        <v>741</v>
      </c>
      <c r="AG190" s="68" t="s">
        <v>98</v>
      </c>
      <c r="AH190" s="5" t="s">
        <v>750</v>
      </c>
    </row>
    <row r="191" spans="1:34" s="47" customFormat="1" ht="60" customHeight="1">
      <c r="A191" s="78" t="s">
        <v>362</v>
      </c>
      <c r="B191" s="160" t="s">
        <v>266</v>
      </c>
      <c r="C191" s="160" t="s">
        <v>698</v>
      </c>
      <c r="D191" s="39" t="s">
        <v>732</v>
      </c>
      <c r="E191" s="100" t="s">
        <v>733</v>
      </c>
      <c r="F191" s="80" t="s">
        <v>623</v>
      </c>
      <c r="G191" s="75" t="s">
        <v>443</v>
      </c>
      <c r="H191" s="80" t="s">
        <v>701</v>
      </c>
      <c r="I191" s="75" t="s">
        <v>744</v>
      </c>
      <c r="J191" s="369" t="s">
        <v>745</v>
      </c>
      <c r="K191" s="418">
        <v>762330465</v>
      </c>
      <c r="L191" s="417" t="s">
        <v>767</v>
      </c>
      <c r="M191" s="82" t="s">
        <v>737</v>
      </c>
      <c r="N191" s="64" t="s">
        <v>747</v>
      </c>
      <c r="O191" s="79"/>
      <c r="P191" s="79"/>
      <c r="Q191" s="79"/>
      <c r="R191" s="79"/>
      <c r="S191" s="64" t="s">
        <v>62</v>
      </c>
      <c r="T191" s="80">
        <f t="shared" ref="T191" si="18">SUM(U191:X191)</f>
        <v>12</v>
      </c>
      <c r="U191" s="64">
        <v>3</v>
      </c>
      <c r="V191" s="64">
        <v>3</v>
      </c>
      <c r="W191" s="64">
        <v>3</v>
      </c>
      <c r="X191" s="64">
        <v>3</v>
      </c>
      <c r="Y191" s="65" t="s">
        <v>768</v>
      </c>
      <c r="Z191" s="64" t="s">
        <v>96</v>
      </c>
      <c r="AA191" s="39" t="s">
        <v>132</v>
      </c>
      <c r="AB191" s="64" t="s">
        <v>266</v>
      </c>
      <c r="AC191" s="5"/>
      <c r="AD191" s="122"/>
      <c r="AE191" s="315">
        <f t="shared" si="10"/>
        <v>762330465</v>
      </c>
      <c r="AF191" s="5" t="s">
        <v>741</v>
      </c>
      <c r="AG191" s="68" t="s">
        <v>98</v>
      </c>
      <c r="AH191" s="5" t="s">
        <v>750</v>
      </c>
    </row>
    <row r="192" spans="1:34" s="47" customFormat="1" ht="60" customHeight="1">
      <c r="A192" s="78" t="s">
        <v>362</v>
      </c>
      <c r="B192" s="160" t="s">
        <v>266</v>
      </c>
      <c r="C192" s="160" t="s">
        <v>698</v>
      </c>
      <c r="D192" s="39" t="s">
        <v>732</v>
      </c>
      <c r="E192" s="100" t="s">
        <v>733</v>
      </c>
      <c r="F192" s="80" t="s">
        <v>623</v>
      </c>
      <c r="G192" s="75" t="s">
        <v>443</v>
      </c>
      <c r="H192" s="80" t="s">
        <v>701</v>
      </c>
      <c r="I192" s="75" t="s">
        <v>744</v>
      </c>
      <c r="J192" s="369" t="s">
        <v>745</v>
      </c>
      <c r="K192" s="418">
        <v>3200000000</v>
      </c>
      <c r="L192" s="417" t="s">
        <v>170</v>
      </c>
      <c r="M192" s="82" t="s">
        <v>737</v>
      </c>
      <c r="N192" s="64" t="s">
        <v>747</v>
      </c>
      <c r="O192" s="79"/>
      <c r="P192" s="79"/>
      <c r="Q192" s="79"/>
      <c r="R192" s="79"/>
      <c r="S192" s="64" t="s">
        <v>62</v>
      </c>
      <c r="T192" s="80">
        <f t="shared" si="11"/>
        <v>12</v>
      </c>
      <c r="U192" s="64">
        <v>3</v>
      </c>
      <c r="V192" s="64">
        <v>3</v>
      </c>
      <c r="W192" s="64">
        <v>3</v>
      </c>
      <c r="X192" s="64">
        <v>3</v>
      </c>
      <c r="Y192" s="65" t="s">
        <v>769</v>
      </c>
      <c r="Z192" s="64" t="s">
        <v>96</v>
      </c>
      <c r="AA192" s="39" t="s">
        <v>132</v>
      </c>
      <c r="AB192" s="64" t="s">
        <v>266</v>
      </c>
      <c r="AC192" s="5"/>
      <c r="AD192" s="122"/>
      <c r="AE192" s="315">
        <f t="shared" si="10"/>
        <v>3200000000</v>
      </c>
      <c r="AF192" s="5" t="s">
        <v>741</v>
      </c>
      <c r="AG192" s="68" t="s">
        <v>98</v>
      </c>
      <c r="AH192" s="5" t="s">
        <v>750</v>
      </c>
    </row>
    <row r="193" spans="1:34" s="47" customFormat="1" ht="83.25" customHeight="1">
      <c r="A193" s="78" t="s">
        <v>252</v>
      </c>
      <c r="B193" s="160" t="s">
        <v>318</v>
      </c>
      <c r="C193" s="160" t="s">
        <v>770</v>
      </c>
      <c r="D193" s="39" t="s">
        <v>771</v>
      </c>
      <c r="E193" s="100" t="s">
        <v>772</v>
      </c>
      <c r="F193" s="74" t="s">
        <v>773</v>
      </c>
      <c r="G193" s="75" t="s">
        <v>774</v>
      </c>
      <c r="H193" s="80" t="s">
        <v>775</v>
      </c>
      <c r="I193" s="75" t="s">
        <v>776</v>
      </c>
      <c r="J193" s="369" t="s">
        <v>777</v>
      </c>
      <c r="K193" s="400">
        <v>341106000</v>
      </c>
      <c r="L193" s="369" t="s">
        <v>778</v>
      </c>
      <c r="M193" s="222" t="s">
        <v>60</v>
      </c>
      <c r="N193" s="103" t="s">
        <v>274</v>
      </c>
      <c r="O193" s="79"/>
      <c r="P193" s="79"/>
      <c r="Q193" s="79"/>
      <c r="R193" s="79"/>
      <c r="S193" s="64" t="s">
        <v>62</v>
      </c>
      <c r="T193" s="80">
        <f t="shared" si="11"/>
        <v>4</v>
      </c>
      <c r="U193" s="80">
        <v>1</v>
      </c>
      <c r="V193" s="80">
        <v>1</v>
      </c>
      <c r="W193" s="80">
        <v>1</v>
      </c>
      <c r="X193" s="80">
        <v>1</v>
      </c>
      <c r="Y193" s="168" t="s">
        <v>779</v>
      </c>
      <c r="Z193" s="64" t="s">
        <v>64</v>
      </c>
      <c r="AA193" s="68" t="s">
        <v>65</v>
      </c>
      <c r="AB193" s="5" t="s">
        <v>780</v>
      </c>
      <c r="AC193" s="5"/>
      <c r="AD193" s="122"/>
      <c r="AE193" s="315">
        <f t="shared" si="10"/>
        <v>341106000</v>
      </c>
      <c r="AF193" s="5" t="s">
        <v>267</v>
      </c>
      <c r="AG193" s="68" t="s">
        <v>98</v>
      </c>
      <c r="AH193" s="5" t="s">
        <v>781</v>
      </c>
    </row>
    <row r="194" spans="1:34" s="47" customFormat="1" ht="79.5" customHeight="1">
      <c r="A194" s="78" t="s">
        <v>252</v>
      </c>
      <c r="B194" s="160" t="s">
        <v>318</v>
      </c>
      <c r="C194" s="160" t="s">
        <v>770</v>
      </c>
      <c r="D194" s="39" t="s">
        <v>771</v>
      </c>
      <c r="E194" s="100" t="s">
        <v>772</v>
      </c>
      <c r="F194" s="74" t="s">
        <v>773</v>
      </c>
      <c r="G194" s="75" t="s">
        <v>774</v>
      </c>
      <c r="H194" s="80" t="s">
        <v>775</v>
      </c>
      <c r="I194" s="124" t="s">
        <v>776</v>
      </c>
      <c r="J194" s="420" t="s">
        <v>777</v>
      </c>
      <c r="K194" s="400">
        <v>175000000</v>
      </c>
      <c r="L194" s="369" t="s">
        <v>782</v>
      </c>
      <c r="M194" s="222" t="s">
        <v>60</v>
      </c>
      <c r="N194" s="34" t="s">
        <v>274</v>
      </c>
      <c r="O194" s="79"/>
      <c r="P194" s="79"/>
      <c r="Q194" s="79"/>
      <c r="R194" s="79"/>
      <c r="S194" s="64" t="s">
        <v>62</v>
      </c>
      <c r="T194" s="80">
        <f t="shared" si="11"/>
        <v>30</v>
      </c>
      <c r="U194" s="80">
        <v>0</v>
      </c>
      <c r="V194" s="80">
        <v>15</v>
      </c>
      <c r="W194" s="80">
        <v>10</v>
      </c>
      <c r="X194" s="80">
        <v>5</v>
      </c>
      <c r="Y194" s="168" t="s">
        <v>783</v>
      </c>
      <c r="Z194" s="64" t="s">
        <v>96</v>
      </c>
      <c r="AA194" s="68"/>
      <c r="AB194" s="5" t="s">
        <v>780</v>
      </c>
      <c r="AC194" s="5"/>
      <c r="AD194" s="122"/>
      <c r="AE194" s="315">
        <f t="shared" si="10"/>
        <v>175000000</v>
      </c>
      <c r="AF194" s="5" t="s">
        <v>267</v>
      </c>
      <c r="AG194" s="68" t="s">
        <v>98</v>
      </c>
      <c r="AH194" s="5" t="s">
        <v>781</v>
      </c>
    </row>
    <row r="195" spans="1:34" s="47" customFormat="1" ht="77.25" customHeight="1">
      <c r="A195" s="78" t="s">
        <v>252</v>
      </c>
      <c r="B195" s="160" t="s">
        <v>318</v>
      </c>
      <c r="C195" s="160" t="s">
        <v>770</v>
      </c>
      <c r="D195" s="39" t="s">
        <v>771</v>
      </c>
      <c r="E195" s="100" t="s">
        <v>772</v>
      </c>
      <c r="F195" s="74" t="s">
        <v>773</v>
      </c>
      <c r="G195" s="75" t="s">
        <v>774</v>
      </c>
      <c r="H195" s="80" t="s">
        <v>775</v>
      </c>
      <c r="I195" s="124" t="s">
        <v>776</v>
      </c>
      <c r="J195" s="420" t="s">
        <v>777</v>
      </c>
      <c r="K195" s="400">
        <v>203562000</v>
      </c>
      <c r="L195" s="369" t="s">
        <v>782</v>
      </c>
      <c r="M195" s="222" t="s">
        <v>60</v>
      </c>
      <c r="N195" s="80" t="s">
        <v>274</v>
      </c>
      <c r="O195" s="79"/>
      <c r="P195" s="79"/>
      <c r="Q195" s="79"/>
      <c r="R195" s="79"/>
      <c r="S195" s="64" t="s">
        <v>62</v>
      </c>
      <c r="T195" s="80">
        <f t="shared" si="11"/>
        <v>30</v>
      </c>
      <c r="U195" s="80">
        <v>0</v>
      </c>
      <c r="V195" s="80">
        <v>15</v>
      </c>
      <c r="W195" s="80">
        <v>10</v>
      </c>
      <c r="X195" s="80">
        <v>5</v>
      </c>
      <c r="Y195" s="168" t="s">
        <v>784</v>
      </c>
      <c r="Z195" s="64" t="s">
        <v>124</v>
      </c>
      <c r="AA195" s="68"/>
      <c r="AB195" s="5" t="s">
        <v>780</v>
      </c>
      <c r="AC195" s="5"/>
      <c r="AD195" s="122"/>
      <c r="AE195" s="315">
        <f t="shared" si="10"/>
        <v>203562000</v>
      </c>
      <c r="AF195" s="5" t="s">
        <v>267</v>
      </c>
      <c r="AG195" s="68" t="s">
        <v>98</v>
      </c>
      <c r="AH195" s="5" t="s">
        <v>781</v>
      </c>
    </row>
    <row r="196" spans="1:34" s="47" customFormat="1" ht="77.25" customHeight="1">
      <c r="A196" s="78" t="s">
        <v>252</v>
      </c>
      <c r="B196" s="160" t="s">
        <v>318</v>
      </c>
      <c r="C196" s="160" t="s">
        <v>770</v>
      </c>
      <c r="D196" s="39" t="s">
        <v>771</v>
      </c>
      <c r="E196" s="100" t="s">
        <v>772</v>
      </c>
      <c r="F196" s="74" t="s">
        <v>773</v>
      </c>
      <c r="G196" s="75" t="s">
        <v>774</v>
      </c>
      <c r="H196" s="80" t="s">
        <v>775</v>
      </c>
      <c r="I196" s="124" t="s">
        <v>776</v>
      </c>
      <c r="J196" s="420" t="s">
        <v>777</v>
      </c>
      <c r="K196" s="400">
        <v>308423021</v>
      </c>
      <c r="L196" s="369" t="s">
        <v>785</v>
      </c>
      <c r="M196" s="222" t="s">
        <v>60</v>
      </c>
      <c r="N196" s="80" t="s">
        <v>274</v>
      </c>
      <c r="O196" s="79"/>
      <c r="P196" s="79"/>
      <c r="Q196" s="79"/>
      <c r="R196" s="79"/>
      <c r="S196" s="64" t="s">
        <v>62</v>
      </c>
      <c r="T196" s="80">
        <f t="shared" ref="T196" si="19">SUM(U196:X196)</f>
        <v>140</v>
      </c>
      <c r="U196" s="82">
        <v>5</v>
      </c>
      <c r="V196" s="82">
        <v>25</v>
      </c>
      <c r="W196" s="82">
        <v>50</v>
      </c>
      <c r="X196" s="82">
        <v>60</v>
      </c>
      <c r="Y196" s="265" t="s">
        <v>786</v>
      </c>
      <c r="Z196" s="264" t="s">
        <v>245</v>
      </c>
      <c r="AA196" s="68"/>
      <c r="AB196" s="5" t="s">
        <v>780</v>
      </c>
      <c r="AC196" s="5"/>
      <c r="AD196" s="122"/>
      <c r="AE196" s="315">
        <f t="shared" ref="AE196" si="20">K196</f>
        <v>308423021</v>
      </c>
      <c r="AF196" s="5" t="s">
        <v>267</v>
      </c>
      <c r="AG196" s="68" t="s">
        <v>98</v>
      </c>
      <c r="AH196" s="5" t="s">
        <v>781</v>
      </c>
    </row>
    <row r="197" spans="1:34" s="47" customFormat="1" ht="77.25" customHeight="1">
      <c r="A197" s="78" t="s">
        <v>252</v>
      </c>
      <c r="B197" s="160" t="s">
        <v>318</v>
      </c>
      <c r="C197" s="160" t="s">
        <v>770</v>
      </c>
      <c r="D197" s="39" t="s">
        <v>771</v>
      </c>
      <c r="E197" s="100" t="s">
        <v>772</v>
      </c>
      <c r="F197" s="74" t="s">
        <v>773</v>
      </c>
      <c r="G197" s="75" t="s">
        <v>774</v>
      </c>
      <c r="H197" s="80" t="s">
        <v>775</v>
      </c>
      <c r="I197" s="124" t="s">
        <v>776</v>
      </c>
      <c r="J197" s="420" t="s">
        <v>777</v>
      </c>
      <c r="K197" s="400">
        <v>145000000</v>
      </c>
      <c r="L197" s="369" t="s">
        <v>785</v>
      </c>
      <c r="M197" s="222" t="s">
        <v>60</v>
      </c>
      <c r="N197" s="80" t="s">
        <v>274</v>
      </c>
      <c r="O197" s="79"/>
      <c r="P197" s="79"/>
      <c r="Q197" s="79"/>
      <c r="R197" s="79"/>
      <c r="S197" s="64" t="s">
        <v>62</v>
      </c>
      <c r="T197" s="80">
        <f t="shared" si="11"/>
        <v>140</v>
      </c>
      <c r="U197" s="82">
        <v>5</v>
      </c>
      <c r="V197" s="82">
        <v>25</v>
      </c>
      <c r="W197" s="82">
        <v>50</v>
      </c>
      <c r="X197" s="82">
        <v>60</v>
      </c>
      <c r="Y197" s="168" t="s">
        <v>787</v>
      </c>
      <c r="Z197" s="64" t="s">
        <v>96</v>
      </c>
      <c r="AA197" s="68" t="s">
        <v>718</v>
      </c>
      <c r="AB197" s="5" t="s">
        <v>780</v>
      </c>
      <c r="AC197" s="5"/>
      <c r="AD197" s="122"/>
      <c r="AE197" s="315">
        <f t="shared" si="10"/>
        <v>145000000</v>
      </c>
      <c r="AF197" s="5" t="s">
        <v>267</v>
      </c>
      <c r="AG197" s="68" t="s">
        <v>98</v>
      </c>
      <c r="AH197" s="5" t="s">
        <v>781</v>
      </c>
    </row>
    <row r="198" spans="1:34" s="47" customFormat="1" ht="77.25" customHeight="1">
      <c r="A198" s="78" t="s">
        <v>252</v>
      </c>
      <c r="B198" s="160" t="s">
        <v>318</v>
      </c>
      <c r="C198" s="160" t="s">
        <v>770</v>
      </c>
      <c r="D198" s="39" t="s">
        <v>771</v>
      </c>
      <c r="E198" s="100" t="s">
        <v>772</v>
      </c>
      <c r="F198" s="74" t="s">
        <v>773</v>
      </c>
      <c r="G198" s="75" t="s">
        <v>774</v>
      </c>
      <c r="H198" s="80" t="s">
        <v>775</v>
      </c>
      <c r="I198" s="124" t="s">
        <v>776</v>
      </c>
      <c r="J198" s="420" t="s">
        <v>777</v>
      </c>
      <c r="K198" s="412">
        <v>100000000</v>
      </c>
      <c r="L198" s="369" t="s">
        <v>788</v>
      </c>
      <c r="M198" s="222" t="s">
        <v>60</v>
      </c>
      <c r="N198" s="80" t="s">
        <v>274</v>
      </c>
      <c r="O198" s="79"/>
      <c r="P198" s="79"/>
      <c r="Q198" s="79"/>
      <c r="R198" s="79"/>
      <c r="S198" s="64" t="s">
        <v>62</v>
      </c>
      <c r="T198" s="80">
        <f t="shared" si="11"/>
        <v>38</v>
      </c>
      <c r="U198" s="82">
        <v>12</v>
      </c>
      <c r="V198" s="82">
        <v>12</v>
      </c>
      <c r="W198" s="82">
        <v>12</v>
      </c>
      <c r="X198" s="82">
        <v>2</v>
      </c>
      <c r="Y198" s="168" t="s">
        <v>789</v>
      </c>
      <c r="Z198" s="64" t="s">
        <v>96</v>
      </c>
      <c r="AA198" s="64"/>
      <c r="AB198" s="5" t="s">
        <v>780</v>
      </c>
      <c r="AC198" s="5"/>
      <c r="AD198" s="122"/>
      <c r="AE198" s="315">
        <f t="shared" si="10"/>
        <v>100000000</v>
      </c>
      <c r="AF198" s="5" t="s">
        <v>267</v>
      </c>
      <c r="AG198" s="68" t="s">
        <v>98</v>
      </c>
      <c r="AH198" s="5" t="s">
        <v>781</v>
      </c>
    </row>
    <row r="199" spans="1:34" s="47" customFormat="1" ht="60" customHeight="1">
      <c r="A199" s="78" t="s">
        <v>252</v>
      </c>
      <c r="B199" s="160" t="s">
        <v>318</v>
      </c>
      <c r="C199" s="160" t="s">
        <v>770</v>
      </c>
      <c r="D199" s="39" t="s">
        <v>771</v>
      </c>
      <c r="E199" s="100" t="s">
        <v>772</v>
      </c>
      <c r="F199" s="80" t="s">
        <v>623</v>
      </c>
      <c r="G199" s="75" t="s">
        <v>443</v>
      </c>
      <c r="H199" s="80" t="s">
        <v>790</v>
      </c>
      <c r="I199" s="124" t="s">
        <v>791</v>
      </c>
      <c r="J199" s="369" t="s">
        <v>792</v>
      </c>
      <c r="K199" s="412">
        <v>330000000</v>
      </c>
      <c r="L199" s="369" t="s">
        <v>793</v>
      </c>
      <c r="M199" s="34" t="s">
        <v>60</v>
      </c>
      <c r="N199" s="39" t="s">
        <v>794</v>
      </c>
      <c r="O199" s="79"/>
      <c r="P199" s="79"/>
      <c r="Q199" s="79"/>
      <c r="R199" s="79"/>
      <c r="S199" s="64" t="s">
        <v>62</v>
      </c>
      <c r="T199" s="80">
        <f t="shared" si="11"/>
        <v>9</v>
      </c>
      <c r="U199" s="80">
        <v>0</v>
      </c>
      <c r="V199" s="80">
        <v>3</v>
      </c>
      <c r="W199" s="80">
        <v>3</v>
      </c>
      <c r="X199" s="80">
        <v>3</v>
      </c>
      <c r="Y199" s="168" t="s">
        <v>795</v>
      </c>
      <c r="Z199" s="64" t="s">
        <v>96</v>
      </c>
      <c r="AA199" s="64"/>
      <c r="AB199" s="5" t="s">
        <v>780</v>
      </c>
      <c r="AC199" s="5"/>
      <c r="AD199" s="122"/>
      <c r="AE199" s="315">
        <f t="shared" si="10"/>
        <v>330000000</v>
      </c>
      <c r="AF199" s="5" t="s">
        <v>267</v>
      </c>
      <c r="AG199" s="68" t="s">
        <v>98</v>
      </c>
      <c r="AH199" s="5" t="s">
        <v>781</v>
      </c>
    </row>
    <row r="200" spans="1:34" s="47" customFormat="1" ht="60" customHeight="1">
      <c r="A200" s="78" t="s">
        <v>252</v>
      </c>
      <c r="B200" s="160" t="s">
        <v>318</v>
      </c>
      <c r="C200" s="160" t="s">
        <v>796</v>
      </c>
      <c r="D200" s="39" t="s">
        <v>797</v>
      </c>
      <c r="E200" s="100" t="s">
        <v>798</v>
      </c>
      <c r="F200" s="74" t="s">
        <v>799</v>
      </c>
      <c r="G200" s="75" t="s">
        <v>800</v>
      </c>
      <c r="H200" s="80" t="s">
        <v>801</v>
      </c>
      <c r="I200" s="79" t="s">
        <v>802</v>
      </c>
      <c r="J200" s="369" t="s">
        <v>803</v>
      </c>
      <c r="K200" s="400">
        <v>68300791</v>
      </c>
      <c r="L200" s="421" t="s">
        <v>804</v>
      </c>
      <c r="M200" s="324" t="s">
        <v>60</v>
      </c>
      <c r="N200" s="39" t="s">
        <v>805</v>
      </c>
      <c r="O200" s="79"/>
      <c r="P200" s="79"/>
      <c r="Q200" s="79"/>
      <c r="R200" s="79"/>
      <c r="S200" s="64" t="s">
        <v>62</v>
      </c>
      <c r="T200" s="80">
        <f t="shared" si="11"/>
        <v>75</v>
      </c>
      <c r="U200" s="223">
        <v>20</v>
      </c>
      <c r="V200" s="223">
        <v>20</v>
      </c>
      <c r="W200" s="223">
        <v>20</v>
      </c>
      <c r="X200" s="223">
        <v>15</v>
      </c>
      <c r="Y200" s="168" t="s">
        <v>806</v>
      </c>
      <c r="Z200" s="263" t="s">
        <v>124</v>
      </c>
      <c r="AA200" s="64"/>
      <c r="AB200" s="5" t="s">
        <v>807</v>
      </c>
      <c r="AC200" s="5"/>
      <c r="AD200" s="122"/>
      <c r="AE200" s="315">
        <f t="shared" si="10"/>
        <v>68300791</v>
      </c>
      <c r="AF200" s="5" t="s">
        <v>267</v>
      </c>
      <c r="AG200" s="68" t="s">
        <v>98</v>
      </c>
      <c r="AH200" s="5" t="s">
        <v>808</v>
      </c>
    </row>
    <row r="201" spans="1:34" s="47" customFormat="1" ht="60" customHeight="1">
      <c r="A201" s="78" t="s">
        <v>252</v>
      </c>
      <c r="B201" s="160" t="s">
        <v>318</v>
      </c>
      <c r="C201" s="160" t="s">
        <v>796</v>
      </c>
      <c r="D201" s="39" t="s">
        <v>797</v>
      </c>
      <c r="E201" s="100" t="s">
        <v>798</v>
      </c>
      <c r="F201" s="74" t="s">
        <v>799</v>
      </c>
      <c r="G201" s="75" t="s">
        <v>800</v>
      </c>
      <c r="H201" s="80" t="s">
        <v>801</v>
      </c>
      <c r="I201" s="79" t="s">
        <v>802</v>
      </c>
      <c r="J201" s="369" t="s">
        <v>803</v>
      </c>
      <c r="K201" s="400">
        <v>331344000</v>
      </c>
      <c r="L201" s="369" t="s">
        <v>804</v>
      </c>
      <c r="M201" s="324" t="s">
        <v>60</v>
      </c>
      <c r="N201" s="39" t="s">
        <v>805</v>
      </c>
      <c r="O201" s="79"/>
      <c r="P201" s="79"/>
      <c r="Q201" s="79"/>
      <c r="R201" s="79"/>
      <c r="S201" s="64" t="s">
        <v>62</v>
      </c>
      <c r="T201" s="80">
        <f t="shared" ref="T201:T243" si="21">SUM(U201:X201)</f>
        <v>75</v>
      </c>
      <c r="U201" s="223">
        <v>20</v>
      </c>
      <c r="V201" s="223">
        <v>20</v>
      </c>
      <c r="W201" s="223">
        <v>20</v>
      </c>
      <c r="X201" s="223">
        <v>15</v>
      </c>
      <c r="Y201" s="168" t="s">
        <v>809</v>
      </c>
      <c r="Z201" s="64" t="s">
        <v>96</v>
      </c>
      <c r="AA201" s="5" t="s">
        <v>718</v>
      </c>
      <c r="AB201" s="5" t="s">
        <v>807</v>
      </c>
      <c r="AC201" s="87"/>
      <c r="AD201" s="122"/>
      <c r="AE201" s="315">
        <f t="shared" si="10"/>
        <v>331344000</v>
      </c>
      <c r="AF201" s="5" t="s">
        <v>267</v>
      </c>
      <c r="AG201" s="68" t="s">
        <v>98</v>
      </c>
      <c r="AH201" s="5" t="s">
        <v>808</v>
      </c>
    </row>
    <row r="202" spans="1:34" s="47" customFormat="1" ht="60" customHeight="1">
      <c r="A202" s="78" t="s">
        <v>362</v>
      </c>
      <c r="B202" s="160" t="s">
        <v>266</v>
      </c>
      <c r="C202" s="160" t="s">
        <v>698</v>
      </c>
      <c r="D202" s="39" t="s">
        <v>699</v>
      </c>
      <c r="E202" s="260" t="s">
        <v>810</v>
      </c>
      <c r="F202" s="126" t="s">
        <v>623</v>
      </c>
      <c r="G202" s="124" t="s">
        <v>443</v>
      </c>
      <c r="H202" s="80" t="s">
        <v>701</v>
      </c>
      <c r="I202" s="75" t="s">
        <v>811</v>
      </c>
      <c r="J202" s="369" t="s">
        <v>812</v>
      </c>
      <c r="K202" s="367">
        <v>565552000</v>
      </c>
      <c r="L202" s="360" t="s">
        <v>102</v>
      </c>
      <c r="M202" s="194" t="s">
        <v>359</v>
      </c>
      <c r="N202" s="39" t="s">
        <v>274</v>
      </c>
      <c r="O202" s="79"/>
      <c r="P202" s="79"/>
      <c r="Q202" s="79"/>
      <c r="R202" s="79"/>
      <c r="S202" s="64" t="s">
        <v>62</v>
      </c>
      <c r="T202" s="80">
        <f t="shared" si="21"/>
        <v>200</v>
      </c>
      <c r="U202" s="80">
        <v>25</v>
      </c>
      <c r="V202" s="80">
        <v>75</v>
      </c>
      <c r="W202" s="80">
        <v>75</v>
      </c>
      <c r="X202" s="80">
        <v>25</v>
      </c>
      <c r="Y202" s="168" t="s">
        <v>813</v>
      </c>
      <c r="Z202" s="64" t="s">
        <v>64</v>
      </c>
      <c r="AA202" s="68" t="s">
        <v>65</v>
      </c>
      <c r="AB202" s="5"/>
      <c r="AC202" s="87"/>
      <c r="AD202" s="122"/>
      <c r="AE202" s="315">
        <f t="shared" si="10"/>
        <v>565552000</v>
      </c>
      <c r="AF202" s="5" t="s">
        <v>814</v>
      </c>
      <c r="AG202" s="68" t="s">
        <v>98</v>
      </c>
      <c r="AH202" s="5" t="s">
        <v>815</v>
      </c>
    </row>
    <row r="203" spans="1:34" s="47" customFormat="1" ht="60" customHeight="1">
      <c r="A203" s="78" t="s">
        <v>362</v>
      </c>
      <c r="B203" s="160" t="s">
        <v>266</v>
      </c>
      <c r="C203" s="160" t="s">
        <v>698</v>
      </c>
      <c r="D203" s="39" t="s">
        <v>699</v>
      </c>
      <c r="E203" s="260" t="s">
        <v>810</v>
      </c>
      <c r="F203" s="126" t="s">
        <v>623</v>
      </c>
      <c r="G203" s="124" t="s">
        <v>443</v>
      </c>
      <c r="H203" s="80" t="s">
        <v>701</v>
      </c>
      <c r="I203" s="75" t="s">
        <v>816</v>
      </c>
      <c r="J203" s="369" t="s">
        <v>817</v>
      </c>
      <c r="K203" s="367">
        <v>110448000</v>
      </c>
      <c r="L203" s="360" t="s">
        <v>818</v>
      </c>
      <c r="M203" s="324" t="s">
        <v>359</v>
      </c>
      <c r="N203" s="322" t="s">
        <v>819</v>
      </c>
      <c r="O203" s="322"/>
      <c r="P203" s="322"/>
      <c r="Q203" s="322"/>
      <c r="R203" s="322"/>
      <c r="S203" s="64" t="s">
        <v>62</v>
      </c>
      <c r="T203" s="80">
        <f t="shared" si="21"/>
        <v>50</v>
      </c>
      <c r="U203" s="64">
        <v>10</v>
      </c>
      <c r="V203" s="64">
        <v>15</v>
      </c>
      <c r="W203" s="64">
        <v>15</v>
      </c>
      <c r="X203" s="64">
        <v>10</v>
      </c>
      <c r="Y203" s="168" t="s">
        <v>820</v>
      </c>
      <c r="Z203" s="64" t="s">
        <v>64</v>
      </c>
      <c r="AA203" s="68" t="s">
        <v>65</v>
      </c>
      <c r="AB203" s="5"/>
      <c r="AC203" s="5"/>
      <c r="AD203" s="122"/>
      <c r="AE203" s="315">
        <f t="shared" si="10"/>
        <v>110448000</v>
      </c>
      <c r="AF203" s="5" t="s">
        <v>814</v>
      </c>
      <c r="AG203" s="68" t="s">
        <v>98</v>
      </c>
      <c r="AH203" s="5" t="s">
        <v>815</v>
      </c>
    </row>
    <row r="204" spans="1:34" s="47" customFormat="1" ht="60" customHeight="1">
      <c r="A204" s="78" t="s">
        <v>362</v>
      </c>
      <c r="B204" s="162" t="s">
        <v>266</v>
      </c>
      <c r="C204" s="162" t="s">
        <v>174</v>
      </c>
      <c r="D204" s="39" t="s">
        <v>561</v>
      </c>
      <c r="E204" s="316" t="s">
        <v>821</v>
      </c>
      <c r="F204" s="80" t="s">
        <v>623</v>
      </c>
      <c r="G204" s="75" t="s">
        <v>443</v>
      </c>
      <c r="H204" s="80" t="s">
        <v>294</v>
      </c>
      <c r="I204" s="74" t="s">
        <v>822</v>
      </c>
      <c r="J204" s="371" t="s">
        <v>823</v>
      </c>
      <c r="K204" s="361">
        <v>3000000000</v>
      </c>
      <c r="L204" s="371" t="s">
        <v>824</v>
      </c>
      <c r="M204" s="314" t="s">
        <v>60</v>
      </c>
      <c r="N204" s="80" t="s">
        <v>825</v>
      </c>
      <c r="O204" s="80"/>
      <c r="P204" s="80"/>
      <c r="Q204" s="80"/>
      <c r="R204" s="80"/>
      <c r="S204" s="64" t="s">
        <v>62</v>
      </c>
      <c r="T204" s="80">
        <f t="shared" si="21"/>
        <v>250</v>
      </c>
      <c r="U204" s="80">
        <v>0</v>
      </c>
      <c r="V204" s="80">
        <v>0</v>
      </c>
      <c r="W204" s="80">
        <v>125</v>
      </c>
      <c r="X204" s="80">
        <v>125</v>
      </c>
      <c r="Y204" s="168" t="s">
        <v>826</v>
      </c>
      <c r="Z204" s="64" t="s">
        <v>96</v>
      </c>
      <c r="AA204" s="68" t="s">
        <v>132</v>
      </c>
      <c r="AB204" s="5" t="s">
        <v>266</v>
      </c>
      <c r="AC204" s="5"/>
      <c r="AD204" s="122"/>
      <c r="AE204" s="315">
        <f t="shared" si="10"/>
        <v>3000000000</v>
      </c>
      <c r="AF204" s="5" t="s">
        <v>814</v>
      </c>
      <c r="AG204" s="5" t="s">
        <v>827</v>
      </c>
      <c r="AH204" s="5" t="s">
        <v>828</v>
      </c>
    </row>
    <row r="205" spans="1:34" s="47" customFormat="1" ht="60" customHeight="1">
      <c r="A205" s="78" t="s">
        <v>362</v>
      </c>
      <c r="B205" s="162" t="s">
        <v>266</v>
      </c>
      <c r="C205" s="162" t="s">
        <v>174</v>
      </c>
      <c r="D205" s="39" t="s">
        <v>561</v>
      </c>
      <c r="E205" s="316" t="s">
        <v>821</v>
      </c>
      <c r="F205" s="80" t="s">
        <v>623</v>
      </c>
      <c r="G205" s="75" t="s">
        <v>443</v>
      </c>
      <c r="H205" s="80" t="s">
        <v>294</v>
      </c>
      <c r="I205" s="74" t="s">
        <v>822</v>
      </c>
      <c r="J205" s="371" t="s">
        <v>823</v>
      </c>
      <c r="K205" s="406">
        <v>1468293000</v>
      </c>
      <c r="L205" s="371" t="s">
        <v>126</v>
      </c>
      <c r="M205" s="314" t="s">
        <v>60</v>
      </c>
      <c r="N205" s="80" t="s">
        <v>829</v>
      </c>
      <c r="O205" s="80"/>
      <c r="P205" s="80"/>
      <c r="Q205" s="80"/>
      <c r="R205" s="80"/>
      <c r="S205" s="64" t="s">
        <v>62</v>
      </c>
      <c r="T205" s="80">
        <f t="shared" si="21"/>
        <v>4</v>
      </c>
      <c r="U205" s="80">
        <v>1</v>
      </c>
      <c r="V205" s="80">
        <v>1</v>
      </c>
      <c r="W205" s="80">
        <v>1</v>
      </c>
      <c r="X205" s="80">
        <v>1</v>
      </c>
      <c r="Y205" s="168" t="s">
        <v>830</v>
      </c>
      <c r="Z205" s="64" t="s">
        <v>96</v>
      </c>
      <c r="AA205" s="68" t="s">
        <v>132</v>
      </c>
      <c r="AB205" s="5" t="s">
        <v>266</v>
      </c>
      <c r="AC205" s="5"/>
      <c r="AD205" s="122"/>
      <c r="AE205" s="315">
        <f t="shared" ref="AE205:AE248" si="22">K205</f>
        <v>1468293000</v>
      </c>
      <c r="AF205" s="5" t="s">
        <v>814</v>
      </c>
      <c r="AG205" s="5" t="s">
        <v>827</v>
      </c>
      <c r="AH205" s="5" t="s">
        <v>828</v>
      </c>
    </row>
    <row r="206" spans="1:34" s="47" customFormat="1" ht="60" customHeight="1">
      <c r="A206" s="78" t="s">
        <v>362</v>
      </c>
      <c r="B206" s="162" t="s">
        <v>266</v>
      </c>
      <c r="C206" s="162" t="s">
        <v>174</v>
      </c>
      <c r="D206" s="39" t="s">
        <v>561</v>
      </c>
      <c r="E206" s="316" t="s">
        <v>821</v>
      </c>
      <c r="F206" s="80" t="s">
        <v>623</v>
      </c>
      <c r="G206" s="75" t="s">
        <v>443</v>
      </c>
      <c r="H206" s="80" t="s">
        <v>294</v>
      </c>
      <c r="I206" s="74" t="s">
        <v>822</v>
      </c>
      <c r="J206" s="371" t="s">
        <v>823</v>
      </c>
      <c r="K206" s="400">
        <v>337100000</v>
      </c>
      <c r="L206" s="371" t="s">
        <v>170</v>
      </c>
      <c r="M206" s="314" t="s">
        <v>60</v>
      </c>
      <c r="N206" s="80" t="s">
        <v>829</v>
      </c>
      <c r="O206" s="80"/>
      <c r="P206" s="80"/>
      <c r="Q206" s="80"/>
      <c r="R206" s="80"/>
      <c r="S206" s="64" t="s">
        <v>62</v>
      </c>
      <c r="T206" s="80">
        <f t="shared" si="21"/>
        <v>4</v>
      </c>
      <c r="U206" s="80">
        <v>1</v>
      </c>
      <c r="V206" s="80">
        <v>1</v>
      </c>
      <c r="W206" s="80">
        <v>1</v>
      </c>
      <c r="X206" s="80">
        <v>1</v>
      </c>
      <c r="Y206" s="168" t="s">
        <v>831</v>
      </c>
      <c r="Z206" s="64" t="s">
        <v>96</v>
      </c>
      <c r="AA206" s="5" t="s">
        <v>132</v>
      </c>
      <c r="AB206" s="5" t="s">
        <v>266</v>
      </c>
      <c r="AC206" s="5"/>
      <c r="AD206" s="122"/>
      <c r="AE206" s="315">
        <f t="shared" si="22"/>
        <v>337100000</v>
      </c>
      <c r="AF206" s="5" t="s">
        <v>814</v>
      </c>
      <c r="AG206" s="5" t="s">
        <v>827</v>
      </c>
      <c r="AH206" s="5" t="s">
        <v>828</v>
      </c>
    </row>
    <row r="207" spans="1:34" s="47" customFormat="1" ht="60" customHeight="1">
      <c r="A207" s="78" t="s">
        <v>362</v>
      </c>
      <c r="B207" s="162" t="s">
        <v>266</v>
      </c>
      <c r="C207" s="162" t="s">
        <v>698</v>
      </c>
      <c r="D207" s="39" t="s">
        <v>688</v>
      </c>
      <c r="E207" s="101" t="s">
        <v>832</v>
      </c>
      <c r="F207" s="74" t="s">
        <v>833</v>
      </c>
      <c r="G207" s="75" t="s">
        <v>834</v>
      </c>
      <c r="H207" s="80" t="s">
        <v>701</v>
      </c>
      <c r="I207" s="74" t="s">
        <v>835</v>
      </c>
      <c r="J207" s="371" t="s">
        <v>836</v>
      </c>
      <c r="K207" s="356">
        <v>1386289000</v>
      </c>
      <c r="L207" s="360" t="s">
        <v>837</v>
      </c>
      <c r="M207" s="314" t="s">
        <v>60</v>
      </c>
      <c r="N207" s="80" t="s">
        <v>838</v>
      </c>
      <c r="O207" s="80"/>
      <c r="P207" s="80"/>
      <c r="Q207" s="80"/>
      <c r="R207" s="80"/>
      <c r="S207" s="64" t="s">
        <v>694</v>
      </c>
      <c r="T207" s="224">
        <f t="shared" si="21"/>
        <v>1</v>
      </c>
      <c r="U207" s="225">
        <v>0.1</v>
      </c>
      <c r="V207" s="225">
        <v>0.2</v>
      </c>
      <c r="W207" s="225">
        <v>0.3</v>
      </c>
      <c r="X207" s="127">
        <v>0.4</v>
      </c>
      <c r="Y207" s="168" t="s">
        <v>839</v>
      </c>
      <c r="Z207" s="64" t="s">
        <v>96</v>
      </c>
      <c r="AA207" s="68" t="s">
        <v>132</v>
      </c>
      <c r="AB207" s="5" t="s">
        <v>266</v>
      </c>
      <c r="AC207" s="5"/>
      <c r="AD207" s="122"/>
      <c r="AE207" s="315">
        <f t="shared" si="22"/>
        <v>1386289000</v>
      </c>
      <c r="AF207" s="5" t="s">
        <v>719</v>
      </c>
      <c r="AG207" s="5" t="s">
        <v>238</v>
      </c>
      <c r="AH207" s="5" t="s">
        <v>840</v>
      </c>
    </row>
    <row r="208" spans="1:34" s="47" customFormat="1" ht="60" customHeight="1">
      <c r="A208" s="78" t="s">
        <v>362</v>
      </c>
      <c r="B208" s="160" t="s">
        <v>266</v>
      </c>
      <c r="C208" s="160" t="s">
        <v>698</v>
      </c>
      <c r="D208" s="39" t="s">
        <v>688</v>
      </c>
      <c r="E208" s="101" t="s">
        <v>832</v>
      </c>
      <c r="F208" s="74" t="s">
        <v>833</v>
      </c>
      <c r="G208" s="75" t="s">
        <v>834</v>
      </c>
      <c r="H208" s="80" t="s">
        <v>701</v>
      </c>
      <c r="I208" s="75" t="s">
        <v>841</v>
      </c>
      <c r="J208" s="369" t="s">
        <v>842</v>
      </c>
      <c r="K208" s="367">
        <v>755236075</v>
      </c>
      <c r="L208" s="360" t="s">
        <v>843</v>
      </c>
      <c r="M208" s="324" t="s">
        <v>60</v>
      </c>
      <c r="N208" s="79" t="s">
        <v>838</v>
      </c>
      <c r="O208" s="79"/>
      <c r="P208" s="79"/>
      <c r="Q208" s="79"/>
      <c r="R208" s="79"/>
      <c r="S208" s="64" t="s">
        <v>62</v>
      </c>
      <c r="T208" s="80">
        <f t="shared" si="21"/>
        <v>3</v>
      </c>
      <c r="U208" s="82">
        <v>0</v>
      </c>
      <c r="V208" s="82">
        <v>1</v>
      </c>
      <c r="W208" s="82">
        <v>1</v>
      </c>
      <c r="X208" s="82">
        <v>1</v>
      </c>
      <c r="Y208" s="168" t="s">
        <v>844</v>
      </c>
      <c r="Z208" s="64" t="s">
        <v>96</v>
      </c>
      <c r="AA208" s="68" t="s">
        <v>132</v>
      </c>
      <c r="AB208" s="5" t="s">
        <v>266</v>
      </c>
      <c r="AC208" s="5"/>
      <c r="AD208" s="122"/>
      <c r="AE208" s="315">
        <f t="shared" si="22"/>
        <v>755236075</v>
      </c>
      <c r="AF208" s="5" t="s">
        <v>719</v>
      </c>
      <c r="AG208" s="68" t="s">
        <v>238</v>
      </c>
      <c r="AH208" s="5" t="s">
        <v>840</v>
      </c>
    </row>
    <row r="209" spans="1:34" s="47" customFormat="1" ht="60" customHeight="1">
      <c r="A209" s="78" t="s">
        <v>362</v>
      </c>
      <c r="B209" s="160" t="s">
        <v>266</v>
      </c>
      <c r="C209" s="160" t="s">
        <v>698</v>
      </c>
      <c r="D209" s="39" t="s">
        <v>688</v>
      </c>
      <c r="E209" s="101" t="s">
        <v>832</v>
      </c>
      <c r="F209" s="74" t="s">
        <v>833</v>
      </c>
      <c r="G209" s="75" t="s">
        <v>834</v>
      </c>
      <c r="H209" s="80" t="s">
        <v>701</v>
      </c>
      <c r="I209" s="75" t="s">
        <v>845</v>
      </c>
      <c r="J209" s="369" t="s">
        <v>846</v>
      </c>
      <c r="K209" s="367">
        <v>533522000</v>
      </c>
      <c r="L209" s="369" t="s">
        <v>847</v>
      </c>
      <c r="M209" s="324" t="s">
        <v>60</v>
      </c>
      <c r="N209" s="79" t="s">
        <v>139</v>
      </c>
      <c r="O209" s="79"/>
      <c r="P209" s="79"/>
      <c r="Q209" s="79"/>
      <c r="R209" s="79"/>
      <c r="S209" s="64" t="s">
        <v>694</v>
      </c>
      <c r="T209" s="224">
        <f t="shared" si="21"/>
        <v>0.15</v>
      </c>
      <c r="U209" s="128">
        <v>0.03</v>
      </c>
      <c r="V209" s="128">
        <v>0.05</v>
      </c>
      <c r="W209" s="128">
        <v>0.05</v>
      </c>
      <c r="X209" s="128">
        <v>0.02</v>
      </c>
      <c r="Y209" s="168" t="s">
        <v>848</v>
      </c>
      <c r="Z209" s="64" t="s">
        <v>64</v>
      </c>
      <c r="AA209" s="68" t="s">
        <v>65</v>
      </c>
      <c r="AB209" s="5" t="s">
        <v>266</v>
      </c>
      <c r="AC209" s="5"/>
      <c r="AD209" s="122"/>
      <c r="AE209" s="315">
        <f t="shared" si="22"/>
        <v>533522000</v>
      </c>
      <c r="AF209" s="5" t="s">
        <v>719</v>
      </c>
      <c r="AG209" s="68" t="s">
        <v>238</v>
      </c>
      <c r="AH209" s="5" t="s">
        <v>840</v>
      </c>
    </row>
    <row r="210" spans="1:34" s="47" customFormat="1" ht="60" customHeight="1">
      <c r="A210" s="78" t="s">
        <v>362</v>
      </c>
      <c r="B210" s="160" t="s">
        <v>266</v>
      </c>
      <c r="C210" s="160" t="s">
        <v>698</v>
      </c>
      <c r="D210" s="39" t="s">
        <v>688</v>
      </c>
      <c r="E210" s="101" t="s">
        <v>832</v>
      </c>
      <c r="F210" s="74" t="s">
        <v>833</v>
      </c>
      <c r="G210" s="75" t="s">
        <v>834</v>
      </c>
      <c r="H210" s="80" t="s">
        <v>701</v>
      </c>
      <c r="I210" s="75" t="s">
        <v>845</v>
      </c>
      <c r="J210" s="369" t="s">
        <v>846</v>
      </c>
      <c r="K210" s="422">
        <v>3069638390</v>
      </c>
      <c r="L210" s="369" t="s">
        <v>849</v>
      </c>
      <c r="M210" s="324" t="s">
        <v>60</v>
      </c>
      <c r="N210" s="79" t="s">
        <v>139</v>
      </c>
      <c r="O210" s="79"/>
      <c r="P210" s="79"/>
      <c r="Q210" s="79"/>
      <c r="R210" s="79"/>
      <c r="S210" s="64" t="s">
        <v>694</v>
      </c>
      <c r="T210" s="224">
        <f t="shared" si="21"/>
        <v>0.15</v>
      </c>
      <c r="U210" s="128">
        <v>0.03</v>
      </c>
      <c r="V210" s="128">
        <v>0.05</v>
      </c>
      <c r="W210" s="128">
        <v>0.05</v>
      </c>
      <c r="X210" s="128">
        <v>0.02</v>
      </c>
      <c r="Y210" s="168" t="s">
        <v>850</v>
      </c>
      <c r="Z210" s="64" t="s">
        <v>96</v>
      </c>
      <c r="AA210" s="68" t="s">
        <v>132</v>
      </c>
      <c r="AB210" s="5" t="s">
        <v>266</v>
      </c>
      <c r="AC210" s="5"/>
      <c r="AD210" s="122"/>
      <c r="AE210" s="315">
        <f t="shared" si="22"/>
        <v>3069638390</v>
      </c>
      <c r="AF210" s="5" t="s">
        <v>719</v>
      </c>
      <c r="AG210" s="68" t="s">
        <v>238</v>
      </c>
      <c r="AH210" s="5" t="s">
        <v>840</v>
      </c>
    </row>
    <row r="211" spans="1:34" s="47" customFormat="1" ht="60" customHeight="1">
      <c r="A211" s="78" t="s">
        <v>362</v>
      </c>
      <c r="B211" s="160" t="s">
        <v>266</v>
      </c>
      <c r="C211" s="160" t="s">
        <v>698</v>
      </c>
      <c r="D211" s="39" t="s">
        <v>688</v>
      </c>
      <c r="E211" s="101" t="s">
        <v>832</v>
      </c>
      <c r="F211" s="74" t="s">
        <v>833</v>
      </c>
      <c r="G211" s="75" t="s">
        <v>834</v>
      </c>
      <c r="H211" s="80" t="s">
        <v>701</v>
      </c>
      <c r="I211" s="75" t="s">
        <v>845</v>
      </c>
      <c r="J211" s="369" t="s">
        <v>846</v>
      </c>
      <c r="K211" s="367">
        <v>3033429535</v>
      </c>
      <c r="L211" s="369" t="s">
        <v>851</v>
      </c>
      <c r="M211" s="324" t="s">
        <v>60</v>
      </c>
      <c r="N211" s="79" t="s">
        <v>838</v>
      </c>
      <c r="O211" s="79"/>
      <c r="P211" s="79"/>
      <c r="Q211" s="79"/>
      <c r="R211" s="79"/>
      <c r="S211" s="64" t="s">
        <v>694</v>
      </c>
      <c r="T211" s="224">
        <f t="shared" si="21"/>
        <v>0.89999999999999991</v>
      </c>
      <c r="U211" s="128">
        <v>0.02</v>
      </c>
      <c r="V211" s="128">
        <v>0.1</v>
      </c>
      <c r="W211" s="128">
        <v>0.3</v>
      </c>
      <c r="X211" s="128">
        <v>0.48</v>
      </c>
      <c r="Y211" s="168" t="s">
        <v>852</v>
      </c>
      <c r="Z211" s="64" t="s">
        <v>96</v>
      </c>
      <c r="AA211" s="68" t="s">
        <v>718</v>
      </c>
      <c r="AB211" s="5" t="s">
        <v>266</v>
      </c>
      <c r="AC211" s="5"/>
      <c r="AD211" s="122"/>
      <c r="AE211" s="315">
        <f t="shared" si="22"/>
        <v>3033429535</v>
      </c>
      <c r="AF211" s="5" t="s">
        <v>719</v>
      </c>
      <c r="AG211" s="68" t="s">
        <v>238</v>
      </c>
      <c r="AH211" s="5" t="s">
        <v>840</v>
      </c>
    </row>
    <row r="212" spans="1:34" s="55" customFormat="1" ht="60" customHeight="1">
      <c r="A212" s="78" t="s">
        <v>362</v>
      </c>
      <c r="B212" s="160" t="s">
        <v>173</v>
      </c>
      <c r="C212" s="160" t="s">
        <v>174</v>
      </c>
      <c r="D212" s="39" t="s">
        <v>486</v>
      </c>
      <c r="E212" s="91" t="s">
        <v>853</v>
      </c>
      <c r="F212" s="80" t="s">
        <v>854</v>
      </c>
      <c r="G212" s="75" t="s">
        <v>443</v>
      </c>
      <c r="H212" s="80" t="s">
        <v>855</v>
      </c>
      <c r="I212" s="78" t="s">
        <v>856</v>
      </c>
      <c r="J212" s="423" t="s">
        <v>857</v>
      </c>
      <c r="K212" s="424">
        <v>1877932606</v>
      </c>
      <c r="L212" s="425" t="s">
        <v>858</v>
      </c>
      <c r="M212" s="318" t="s">
        <v>493</v>
      </c>
      <c r="N212" s="39" t="s">
        <v>274</v>
      </c>
      <c r="O212" s="79"/>
      <c r="P212" s="79"/>
      <c r="Q212" s="79"/>
      <c r="R212" s="79"/>
      <c r="S212" s="226" t="s">
        <v>197</v>
      </c>
      <c r="T212" s="80">
        <f t="shared" si="21"/>
        <v>100</v>
      </c>
      <c r="U212" s="82"/>
      <c r="V212" s="82">
        <v>100</v>
      </c>
      <c r="W212" s="82"/>
      <c r="X212" s="82"/>
      <c r="Y212" s="227" t="s">
        <v>859</v>
      </c>
      <c r="Z212" s="174" t="s">
        <v>96</v>
      </c>
      <c r="AA212" s="175" t="s">
        <v>132</v>
      </c>
      <c r="AB212" s="5" t="s">
        <v>496</v>
      </c>
      <c r="AC212" s="5"/>
      <c r="AD212" s="122"/>
      <c r="AE212" s="315">
        <f t="shared" si="22"/>
        <v>1877932606</v>
      </c>
      <c r="AF212" s="5" t="s">
        <v>267</v>
      </c>
      <c r="AG212" s="68" t="s">
        <v>98</v>
      </c>
      <c r="AH212" s="5" t="s">
        <v>860</v>
      </c>
    </row>
    <row r="213" spans="1:34" s="55" customFormat="1" ht="60" customHeight="1">
      <c r="A213" s="78" t="s">
        <v>362</v>
      </c>
      <c r="B213" s="160" t="s">
        <v>173</v>
      </c>
      <c r="C213" s="160" t="s">
        <v>174</v>
      </c>
      <c r="D213" s="39" t="s">
        <v>486</v>
      </c>
      <c r="E213" s="91" t="s">
        <v>853</v>
      </c>
      <c r="F213" s="80" t="s">
        <v>854</v>
      </c>
      <c r="G213" s="75" t="s">
        <v>443</v>
      </c>
      <c r="H213" s="80" t="s">
        <v>855</v>
      </c>
      <c r="I213" s="78" t="s">
        <v>856</v>
      </c>
      <c r="J213" s="423" t="s">
        <v>857</v>
      </c>
      <c r="K213" s="426">
        <v>900000000</v>
      </c>
      <c r="L213" s="425" t="s">
        <v>858</v>
      </c>
      <c r="M213" s="318" t="s">
        <v>493</v>
      </c>
      <c r="N213" s="39" t="s">
        <v>274</v>
      </c>
      <c r="O213" s="79"/>
      <c r="P213" s="79"/>
      <c r="Q213" s="79"/>
      <c r="R213" s="79"/>
      <c r="S213" s="226" t="s">
        <v>197</v>
      </c>
      <c r="T213" s="80">
        <f t="shared" si="21"/>
        <v>100</v>
      </c>
      <c r="U213" s="82"/>
      <c r="V213" s="82">
        <v>100</v>
      </c>
      <c r="W213" s="82"/>
      <c r="X213" s="82"/>
      <c r="Y213" s="228" t="s">
        <v>861</v>
      </c>
      <c r="Z213" s="176" t="s">
        <v>64</v>
      </c>
      <c r="AA213" s="177" t="s">
        <v>65</v>
      </c>
      <c r="AB213" s="5" t="s">
        <v>496</v>
      </c>
      <c r="AC213" s="5"/>
      <c r="AD213" s="122"/>
      <c r="AE213" s="315">
        <f t="shared" si="22"/>
        <v>900000000</v>
      </c>
      <c r="AF213" s="5" t="s">
        <v>267</v>
      </c>
      <c r="AG213" s="68" t="s">
        <v>98</v>
      </c>
      <c r="AH213" s="5" t="s">
        <v>860</v>
      </c>
    </row>
    <row r="214" spans="1:34" s="47" customFormat="1" ht="60" customHeight="1">
      <c r="A214" s="78" t="s">
        <v>362</v>
      </c>
      <c r="B214" s="160" t="s">
        <v>173</v>
      </c>
      <c r="C214" s="160" t="s">
        <v>174</v>
      </c>
      <c r="D214" s="39" t="s">
        <v>486</v>
      </c>
      <c r="E214" s="91" t="s">
        <v>853</v>
      </c>
      <c r="F214" s="80" t="s">
        <v>854</v>
      </c>
      <c r="G214" s="75" t="s">
        <v>443</v>
      </c>
      <c r="H214" s="80" t="s">
        <v>855</v>
      </c>
      <c r="I214" s="78" t="s">
        <v>862</v>
      </c>
      <c r="J214" s="423" t="s">
        <v>863</v>
      </c>
      <c r="K214" s="357">
        <v>80947000</v>
      </c>
      <c r="L214" s="427" t="s">
        <v>864</v>
      </c>
      <c r="M214" s="196" t="s">
        <v>493</v>
      </c>
      <c r="N214" s="39" t="s">
        <v>865</v>
      </c>
      <c r="O214" s="229"/>
      <c r="P214" s="229"/>
      <c r="Q214" s="229"/>
      <c r="R214" s="229"/>
      <c r="S214" s="226" t="s">
        <v>197</v>
      </c>
      <c r="T214" s="80">
        <f t="shared" si="21"/>
        <v>100</v>
      </c>
      <c r="U214" s="33"/>
      <c r="V214" s="82">
        <v>100</v>
      </c>
      <c r="W214" s="33"/>
      <c r="X214" s="33"/>
      <c r="Y214" s="228" t="s">
        <v>866</v>
      </c>
      <c r="Z214" s="176" t="s">
        <v>64</v>
      </c>
      <c r="AA214" s="177" t="s">
        <v>65</v>
      </c>
      <c r="AB214" s="5" t="s">
        <v>496</v>
      </c>
      <c r="AD214" s="122"/>
      <c r="AE214" s="315">
        <f t="shared" si="22"/>
        <v>80947000</v>
      </c>
      <c r="AF214" s="5" t="s">
        <v>267</v>
      </c>
      <c r="AG214" s="68" t="s">
        <v>98</v>
      </c>
      <c r="AH214" s="5" t="s">
        <v>860</v>
      </c>
    </row>
    <row r="215" spans="1:34" s="47" customFormat="1" ht="60" customHeight="1">
      <c r="A215" s="78" t="s">
        <v>362</v>
      </c>
      <c r="B215" s="160" t="s">
        <v>173</v>
      </c>
      <c r="C215" s="160" t="s">
        <v>174</v>
      </c>
      <c r="D215" s="39" t="s">
        <v>486</v>
      </c>
      <c r="E215" s="91" t="s">
        <v>853</v>
      </c>
      <c r="F215" s="80" t="s">
        <v>854</v>
      </c>
      <c r="G215" s="75" t="s">
        <v>443</v>
      </c>
      <c r="H215" s="80" t="s">
        <v>855</v>
      </c>
      <c r="I215" s="78" t="s">
        <v>862</v>
      </c>
      <c r="J215" s="406" t="s">
        <v>867</v>
      </c>
      <c r="K215" s="428">
        <v>880631753</v>
      </c>
      <c r="L215" s="425" t="s">
        <v>868</v>
      </c>
      <c r="M215" s="230" t="s">
        <v>493</v>
      </c>
      <c r="N215" s="39" t="s">
        <v>865</v>
      </c>
      <c r="O215" s="231"/>
      <c r="P215" s="231"/>
      <c r="Q215" s="231"/>
      <c r="R215" s="231"/>
      <c r="S215" s="226" t="s">
        <v>197</v>
      </c>
      <c r="T215" s="80">
        <f t="shared" si="21"/>
        <v>100</v>
      </c>
      <c r="U215" s="33"/>
      <c r="V215" s="82">
        <v>100</v>
      </c>
      <c r="W215" s="33"/>
      <c r="X215" s="33"/>
      <c r="Y215" s="228" t="s">
        <v>869</v>
      </c>
      <c r="Z215" s="178" t="s">
        <v>96</v>
      </c>
      <c r="AA215" s="179" t="s">
        <v>132</v>
      </c>
      <c r="AB215" s="5" t="s">
        <v>496</v>
      </c>
      <c r="AD215" s="122"/>
      <c r="AE215" s="315">
        <f t="shared" si="22"/>
        <v>880631753</v>
      </c>
      <c r="AF215" s="5" t="s">
        <v>267</v>
      </c>
      <c r="AG215" s="68" t="s">
        <v>98</v>
      </c>
      <c r="AH215" s="5" t="s">
        <v>860</v>
      </c>
    </row>
    <row r="216" spans="1:34" s="47" customFormat="1" ht="60" customHeight="1">
      <c r="A216" s="78" t="s">
        <v>362</v>
      </c>
      <c r="B216" s="160" t="s">
        <v>173</v>
      </c>
      <c r="C216" s="160" t="s">
        <v>174</v>
      </c>
      <c r="D216" s="39" t="s">
        <v>486</v>
      </c>
      <c r="E216" s="91" t="s">
        <v>853</v>
      </c>
      <c r="F216" s="80" t="s">
        <v>854</v>
      </c>
      <c r="G216" s="75" t="s">
        <v>443</v>
      </c>
      <c r="H216" s="80" t="s">
        <v>855</v>
      </c>
      <c r="I216" s="78" t="s">
        <v>862</v>
      </c>
      <c r="J216" s="406" t="s">
        <v>867</v>
      </c>
      <c r="K216" s="426">
        <v>727083000</v>
      </c>
      <c r="L216" s="425" t="s">
        <v>868</v>
      </c>
      <c r="M216" s="230" t="s">
        <v>493</v>
      </c>
      <c r="N216" s="39" t="s">
        <v>865</v>
      </c>
      <c r="O216" s="231"/>
      <c r="P216" s="231"/>
      <c r="Q216" s="231"/>
      <c r="R216" s="231"/>
      <c r="S216" s="226" t="s">
        <v>197</v>
      </c>
      <c r="T216" s="80">
        <f t="shared" ref="T216" si="23">SUM(U216:X216)</f>
        <v>100</v>
      </c>
      <c r="U216" s="33"/>
      <c r="V216" s="82">
        <v>100</v>
      </c>
      <c r="W216" s="33"/>
      <c r="X216" s="33"/>
      <c r="Y216" s="228" t="s">
        <v>870</v>
      </c>
      <c r="Z216" s="176" t="s">
        <v>64</v>
      </c>
      <c r="AA216" s="177" t="s">
        <v>65</v>
      </c>
      <c r="AB216" s="5" t="s">
        <v>496</v>
      </c>
      <c r="AD216" s="122"/>
      <c r="AE216" s="315">
        <f t="shared" si="22"/>
        <v>727083000</v>
      </c>
      <c r="AF216" s="5" t="s">
        <v>267</v>
      </c>
      <c r="AG216" s="68" t="s">
        <v>98</v>
      </c>
      <c r="AH216" s="5" t="s">
        <v>860</v>
      </c>
    </row>
    <row r="217" spans="1:34" s="47" customFormat="1" ht="60" customHeight="1">
      <c r="A217" s="78"/>
      <c r="B217" s="160"/>
      <c r="C217" s="160"/>
      <c r="D217" s="39"/>
      <c r="E217" s="91"/>
      <c r="F217" s="80"/>
      <c r="G217" s="75"/>
      <c r="H217" s="80"/>
      <c r="I217" s="78"/>
      <c r="J217" s="423"/>
      <c r="K217" s="388"/>
      <c r="L217" s="425" t="s">
        <v>871</v>
      </c>
      <c r="M217" s="230"/>
      <c r="N217" s="230"/>
      <c r="O217" s="232"/>
      <c r="P217" s="232"/>
      <c r="Q217" s="232"/>
      <c r="R217" s="232"/>
      <c r="S217" s="226"/>
      <c r="T217" s="80"/>
      <c r="U217" s="33"/>
      <c r="V217" s="33"/>
      <c r="W217" s="33"/>
      <c r="X217" s="33"/>
      <c r="Y217" s="233" t="s">
        <v>872</v>
      </c>
      <c r="Z217" s="172" t="s">
        <v>96</v>
      </c>
      <c r="AA217" s="173" t="s">
        <v>132</v>
      </c>
      <c r="AB217" s="5"/>
      <c r="AD217" s="122"/>
      <c r="AE217" s="315"/>
      <c r="AF217" s="5"/>
      <c r="AG217" s="68"/>
      <c r="AH217" s="5"/>
    </row>
    <row r="218" spans="1:34" s="47" customFormat="1" ht="60" customHeight="1">
      <c r="A218" s="78" t="s">
        <v>362</v>
      </c>
      <c r="B218" s="160" t="s">
        <v>173</v>
      </c>
      <c r="C218" s="160" t="s">
        <v>174</v>
      </c>
      <c r="D218" s="39" t="s">
        <v>486</v>
      </c>
      <c r="E218" s="91" t="s">
        <v>853</v>
      </c>
      <c r="F218" s="80" t="s">
        <v>854</v>
      </c>
      <c r="G218" s="75" t="s">
        <v>443</v>
      </c>
      <c r="H218" s="80" t="s">
        <v>855</v>
      </c>
      <c r="I218" s="78" t="s">
        <v>873</v>
      </c>
      <c r="J218" s="368" t="s">
        <v>874</v>
      </c>
      <c r="K218" s="363">
        <v>219249641</v>
      </c>
      <c r="L218" s="360" t="s">
        <v>875</v>
      </c>
      <c r="M218" s="230" t="s">
        <v>493</v>
      </c>
      <c r="N218" s="230" t="s">
        <v>501</v>
      </c>
      <c r="O218" s="232"/>
      <c r="P218" s="232"/>
      <c r="Q218" s="232"/>
      <c r="R218" s="232"/>
      <c r="S218" s="64" t="s">
        <v>62</v>
      </c>
      <c r="T218" s="80">
        <f t="shared" si="21"/>
        <v>6750</v>
      </c>
      <c r="U218" s="234">
        <v>3375</v>
      </c>
      <c r="V218" s="217">
        <v>3375</v>
      </c>
      <c r="W218" s="33">
        <v>0</v>
      </c>
      <c r="X218" s="33">
        <v>0</v>
      </c>
      <c r="Y218" s="168"/>
      <c r="Z218" s="33" t="s">
        <v>96</v>
      </c>
      <c r="AA218" s="39" t="s">
        <v>132</v>
      </c>
      <c r="AB218" s="5"/>
      <c r="AD218" s="122"/>
      <c r="AE218" s="315">
        <f t="shared" si="22"/>
        <v>219249641</v>
      </c>
      <c r="AF218" s="5"/>
      <c r="AG218" s="68"/>
      <c r="AH218" s="5"/>
    </row>
    <row r="219" spans="1:34" s="47" customFormat="1" ht="60" customHeight="1">
      <c r="A219" s="78"/>
      <c r="B219" s="160"/>
      <c r="C219" s="160"/>
      <c r="D219" s="39"/>
      <c r="E219" s="91"/>
      <c r="F219" s="80"/>
      <c r="G219" s="75"/>
      <c r="H219" s="80"/>
      <c r="I219" s="78"/>
      <c r="J219" s="368"/>
      <c r="K219" s="363"/>
      <c r="L219" s="360" t="s">
        <v>876</v>
      </c>
      <c r="M219" s="230"/>
      <c r="N219" s="230"/>
      <c r="O219" s="235"/>
      <c r="P219" s="235"/>
      <c r="Q219" s="235"/>
      <c r="R219" s="235"/>
      <c r="S219" s="226"/>
      <c r="T219" s="80"/>
      <c r="U219" s="33"/>
      <c r="V219" s="33"/>
      <c r="W219" s="33"/>
      <c r="X219" s="33"/>
      <c r="Y219" s="168"/>
      <c r="Z219" s="33"/>
      <c r="AB219" s="5"/>
      <c r="AC219" s="15"/>
      <c r="AD219" s="122"/>
      <c r="AE219" s="315"/>
      <c r="AF219" s="5"/>
      <c r="AG219" s="68"/>
      <c r="AH219" s="5"/>
    </row>
    <row r="220" spans="1:34" s="47" customFormat="1" ht="60" customHeight="1">
      <c r="A220" s="130" t="s">
        <v>49</v>
      </c>
      <c r="B220" s="39" t="s">
        <v>50</v>
      </c>
      <c r="C220" s="39" t="s">
        <v>51</v>
      </c>
      <c r="D220" s="166" t="s">
        <v>877</v>
      </c>
      <c r="E220" s="26" t="s">
        <v>878</v>
      </c>
      <c r="F220" s="64" t="s">
        <v>879</v>
      </c>
      <c r="G220" s="64" t="s">
        <v>880</v>
      </c>
      <c r="H220" s="65" t="s">
        <v>56</v>
      </c>
      <c r="I220" s="64" t="s">
        <v>881</v>
      </c>
      <c r="J220" s="360" t="s">
        <v>882</v>
      </c>
      <c r="K220" s="429">
        <v>1418393368</v>
      </c>
      <c r="L220" s="360" t="s">
        <v>883</v>
      </c>
      <c r="M220" s="230" t="s">
        <v>884</v>
      </c>
      <c r="N220" s="230" t="s">
        <v>885</v>
      </c>
      <c r="O220" s="64"/>
      <c r="P220" s="64"/>
      <c r="Q220" s="64"/>
      <c r="R220" s="64"/>
      <c r="S220" s="64" t="s">
        <v>62</v>
      </c>
      <c r="T220" s="80">
        <f t="shared" si="21"/>
        <v>6476</v>
      </c>
      <c r="U220" s="64">
        <v>1619</v>
      </c>
      <c r="V220" s="64">
        <v>1619</v>
      </c>
      <c r="W220" s="64">
        <v>1619</v>
      </c>
      <c r="X220" s="64">
        <v>1619</v>
      </c>
      <c r="Y220" s="168" t="s">
        <v>886</v>
      </c>
      <c r="Z220" s="64" t="s">
        <v>64</v>
      </c>
      <c r="AA220" s="68" t="s">
        <v>65</v>
      </c>
      <c r="AB220" s="69" t="s">
        <v>66</v>
      </c>
      <c r="AC220" s="5"/>
      <c r="AD220" s="122"/>
      <c r="AE220" s="315">
        <f t="shared" si="22"/>
        <v>1418393368</v>
      </c>
      <c r="AF220" s="5" t="s">
        <v>67</v>
      </c>
      <c r="AG220" s="5" t="s">
        <v>98</v>
      </c>
      <c r="AH220" s="5" t="s">
        <v>887</v>
      </c>
    </row>
    <row r="221" spans="1:34" s="47" customFormat="1" ht="60" customHeight="1">
      <c r="A221" s="130" t="s">
        <v>49</v>
      </c>
      <c r="B221" s="39" t="s">
        <v>50</v>
      </c>
      <c r="C221" s="39" t="s">
        <v>51</v>
      </c>
      <c r="D221" s="166" t="s">
        <v>877</v>
      </c>
      <c r="E221" s="26" t="s">
        <v>878</v>
      </c>
      <c r="F221" s="64" t="s">
        <v>879</v>
      </c>
      <c r="G221" s="64" t="s">
        <v>880</v>
      </c>
      <c r="H221" s="65" t="s">
        <v>56</v>
      </c>
      <c r="I221" s="64" t="s">
        <v>881</v>
      </c>
      <c r="J221" s="360" t="s">
        <v>882</v>
      </c>
      <c r="K221" s="429">
        <v>1112001632</v>
      </c>
      <c r="L221" s="360" t="s">
        <v>888</v>
      </c>
      <c r="M221" s="230" t="s">
        <v>884</v>
      </c>
      <c r="N221" s="230" t="s">
        <v>885</v>
      </c>
      <c r="O221" s="64"/>
      <c r="P221" s="64"/>
      <c r="Q221" s="64"/>
      <c r="R221" s="64"/>
      <c r="S221" s="64" t="s">
        <v>62</v>
      </c>
      <c r="T221" s="80">
        <f t="shared" si="21"/>
        <v>10555</v>
      </c>
      <c r="U221" s="64">
        <v>2638</v>
      </c>
      <c r="V221" s="64">
        <v>2638</v>
      </c>
      <c r="W221" s="64">
        <v>2638</v>
      </c>
      <c r="X221" s="64">
        <v>2641</v>
      </c>
      <c r="Y221" s="168" t="s">
        <v>889</v>
      </c>
      <c r="Z221" s="64" t="s">
        <v>64</v>
      </c>
      <c r="AA221" s="68" t="s">
        <v>65</v>
      </c>
      <c r="AB221" s="69" t="s">
        <v>66</v>
      </c>
      <c r="AC221" s="5"/>
      <c r="AD221" s="122"/>
      <c r="AE221" s="315">
        <f t="shared" si="22"/>
        <v>1112001632</v>
      </c>
      <c r="AF221" s="5" t="s">
        <v>67</v>
      </c>
      <c r="AG221" s="5" t="s">
        <v>98</v>
      </c>
      <c r="AH221" s="5" t="s">
        <v>887</v>
      </c>
    </row>
    <row r="222" spans="1:34" s="47" customFormat="1" ht="60" customHeight="1">
      <c r="A222" s="130" t="s">
        <v>49</v>
      </c>
      <c r="B222" s="39" t="s">
        <v>50</v>
      </c>
      <c r="C222" s="39" t="s">
        <v>51</v>
      </c>
      <c r="D222" s="166" t="s">
        <v>877</v>
      </c>
      <c r="E222" s="26" t="s">
        <v>878</v>
      </c>
      <c r="F222" s="64" t="s">
        <v>879</v>
      </c>
      <c r="G222" s="64" t="s">
        <v>880</v>
      </c>
      <c r="H222" s="65" t="s">
        <v>56</v>
      </c>
      <c r="I222" s="64" t="s">
        <v>890</v>
      </c>
      <c r="J222" s="360" t="s">
        <v>891</v>
      </c>
      <c r="K222" s="429">
        <v>210105000</v>
      </c>
      <c r="L222" s="360" t="s">
        <v>892</v>
      </c>
      <c r="M222" s="230" t="s">
        <v>884</v>
      </c>
      <c r="N222" s="236" t="s">
        <v>142</v>
      </c>
      <c r="O222" s="64"/>
      <c r="P222" s="64"/>
      <c r="Q222" s="64"/>
      <c r="R222" s="64"/>
      <c r="S222" s="64" t="s">
        <v>62</v>
      </c>
      <c r="T222" s="80">
        <f t="shared" si="21"/>
        <v>180</v>
      </c>
      <c r="U222" s="64">
        <v>0</v>
      </c>
      <c r="V222" s="64">
        <v>0</v>
      </c>
      <c r="W222" s="64">
        <v>180</v>
      </c>
      <c r="X222" s="64">
        <v>0</v>
      </c>
      <c r="Y222" s="327" t="s">
        <v>893</v>
      </c>
      <c r="Z222" s="64" t="s">
        <v>64</v>
      </c>
      <c r="AA222" s="68" t="s">
        <v>65</v>
      </c>
      <c r="AB222" s="69" t="s">
        <v>66</v>
      </c>
      <c r="AC222" s="5"/>
      <c r="AD222" s="122"/>
      <c r="AE222" s="315">
        <f t="shared" si="22"/>
        <v>210105000</v>
      </c>
      <c r="AF222" s="5" t="s">
        <v>67</v>
      </c>
      <c r="AG222" s="5" t="s">
        <v>98</v>
      </c>
      <c r="AH222" s="5" t="s">
        <v>887</v>
      </c>
    </row>
    <row r="223" spans="1:34" s="47" customFormat="1" ht="60" customHeight="1">
      <c r="A223" s="130" t="s">
        <v>49</v>
      </c>
      <c r="B223" s="39" t="s">
        <v>50</v>
      </c>
      <c r="C223" s="39" t="s">
        <v>51</v>
      </c>
      <c r="D223" s="166" t="s">
        <v>877</v>
      </c>
      <c r="E223" s="26" t="s">
        <v>878</v>
      </c>
      <c r="F223" s="64" t="s">
        <v>879</v>
      </c>
      <c r="G223" s="64" t="s">
        <v>880</v>
      </c>
      <c r="H223" s="65" t="s">
        <v>56</v>
      </c>
      <c r="I223" s="64" t="s">
        <v>890</v>
      </c>
      <c r="J223" s="360" t="s">
        <v>891</v>
      </c>
      <c r="K223" s="429">
        <v>301556000</v>
      </c>
      <c r="L223" s="360" t="s">
        <v>158</v>
      </c>
      <c r="M223" s="230" t="s">
        <v>884</v>
      </c>
      <c r="N223" s="230" t="s">
        <v>475</v>
      </c>
      <c r="O223" s="64"/>
      <c r="P223" s="64"/>
      <c r="Q223" s="64"/>
      <c r="R223" s="64"/>
      <c r="S223" s="64" t="s">
        <v>62</v>
      </c>
      <c r="T223" s="80">
        <f t="shared" si="21"/>
        <v>4</v>
      </c>
      <c r="U223" s="64">
        <v>1</v>
      </c>
      <c r="V223" s="64">
        <v>1</v>
      </c>
      <c r="W223" s="64">
        <v>1</v>
      </c>
      <c r="X223" s="64">
        <v>1</v>
      </c>
      <c r="Y223" s="327" t="s">
        <v>894</v>
      </c>
      <c r="Z223" s="64" t="s">
        <v>64</v>
      </c>
      <c r="AA223" s="68" t="s">
        <v>65</v>
      </c>
      <c r="AB223" s="69" t="s">
        <v>66</v>
      </c>
      <c r="AC223" s="5"/>
      <c r="AD223" s="122"/>
      <c r="AE223" s="315">
        <f t="shared" si="22"/>
        <v>301556000</v>
      </c>
      <c r="AF223" s="5" t="s">
        <v>67</v>
      </c>
      <c r="AG223" s="5" t="s">
        <v>98</v>
      </c>
      <c r="AH223" s="5" t="s">
        <v>887</v>
      </c>
    </row>
    <row r="224" spans="1:34" s="47" customFormat="1" ht="60" customHeight="1">
      <c r="A224" s="130" t="s">
        <v>49</v>
      </c>
      <c r="B224" s="39" t="s">
        <v>50</v>
      </c>
      <c r="C224" s="39" t="s">
        <v>51</v>
      </c>
      <c r="D224" s="166" t="s">
        <v>877</v>
      </c>
      <c r="E224" s="26" t="s">
        <v>878</v>
      </c>
      <c r="F224" s="64" t="s">
        <v>879</v>
      </c>
      <c r="G224" s="64" t="s">
        <v>880</v>
      </c>
      <c r="H224" s="65" t="s">
        <v>56</v>
      </c>
      <c r="I224" s="64" t="s">
        <v>890</v>
      </c>
      <c r="J224" s="360" t="s">
        <v>891</v>
      </c>
      <c r="K224" s="429">
        <v>400899544</v>
      </c>
      <c r="L224" s="360" t="s">
        <v>895</v>
      </c>
      <c r="M224" s="230" t="s">
        <v>884</v>
      </c>
      <c r="N224" s="230" t="s">
        <v>139</v>
      </c>
      <c r="O224" s="64"/>
      <c r="P224" s="64"/>
      <c r="Q224" s="64"/>
      <c r="R224" s="64"/>
      <c r="S224" s="64" t="s">
        <v>62</v>
      </c>
      <c r="T224" s="80">
        <f t="shared" si="21"/>
        <v>1</v>
      </c>
      <c r="U224" s="64"/>
      <c r="V224" s="64">
        <v>1</v>
      </c>
      <c r="W224" s="64"/>
      <c r="X224" s="64"/>
      <c r="Y224" s="327" t="s">
        <v>896</v>
      </c>
      <c r="Z224" s="64" t="s">
        <v>96</v>
      </c>
      <c r="AA224" s="68" t="s">
        <v>718</v>
      </c>
      <c r="AB224" s="69" t="s">
        <v>66</v>
      </c>
      <c r="AC224" s="5"/>
      <c r="AD224" s="122"/>
      <c r="AE224" s="315">
        <f t="shared" si="22"/>
        <v>400899544</v>
      </c>
      <c r="AF224" s="5" t="s">
        <v>67</v>
      </c>
      <c r="AG224" s="5" t="s">
        <v>98</v>
      </c>
      <c r="AH224" s="5" t="s">
        <v>887</v>
      </c>
    </row>
    <row r="225" spans="1:34" s="47" customFormat="1" ht="60" customHeight="1">
      <c r="A225" s="130" t="s">
        <v>49</v>
      </c>
      <c r="B225" s="39" t="s">
        <v>50</v>
      </c>
      <c r="C225" s="39" t="s">
        <v>51</v>
      </c>
      <c r="D225" s="166" t="s">
        <v>877</v>
      </c>
      <c r="E225" s="26" t="s">
        <v>878</v>
      </c>
      <c r="F225" s="64" t="s">
        <v>879</v>
      </c>
      <c r="G225" s="64" t="s">
        <v>880</v>
      </c>
      <c r="H225" s="65" t="s">
        <v>56</v>
      </c>
      <c r="I225" s="64" t="s">
        <v>890</v>
      </c>
      <c r="J225" s="360" t="s">
        <v>891</v>
      </c>
      <c r="K225" s="429">
        <v>224437000</v>
      </c>
      <c r="L225" s="360" t="s">
        <v>170</v>
      </c>
      <c r="M225" s="230" t="s">
        <v>884</v>
      </c>
      <c r="N225" s="236" t="s">
        <v>142</v>
      </c>
      <c r="O225" s="64"/>
      <c r="P225" s="64"/>
      <c r="Q225" s="64"/>
      <c r="R225" s="64"/>
      <c r="S225" s="64" t="s">
        <v>62</v>
      </c>
      <c r="T225" s="80">
        <f t="shared" si="21"/>
        <v>11</v>
      </c>
      <c r="U225" s="64">
        <v>2</v>
      </c>
      <c r="V225" s="64">
        <v>3</v>
      </c>
      <c r="W225" s="64">
        <v>3</v>
      </c>
      <c r="X225" s="64">
        <v>3</v>
      </c>
      <c r="Y225" s="327" t="s">
        <v>897</v>
      </c>
      <c r="Z225" s="64" t="s">
        <v>64</v>
      </c>
      <c r="AA225" s="68" t="s">
        <v>65</v>
      </c>
      <c r="AB225" s="69" t="s">
        <v>66</v>
      </c>
      <c r="AC225" s="5"/>
      <c r="AD225" s="122"/>
      <c r="AE225" s="315">
        <f t="shared" si="22"/>
        <v>224437000</v>
      </c>
      <c r="AF225" s="5" t="s">
        <v>67</v>
      </c>
      <c r="AG225" s="5" t="s">
        <v>98</v>
      </c>
      <c r="AH225" s="5" t="s">
        <v>887</v>
      </c>
    </row>
    <row r="226" spans="1:34" s="47" customFormat="1" ht="60" customHeight="1">
      <c r="A226" s="130" t="s">
        <v>49</v>
      </c>
      <c r="B226" s="39" t="s">
        <v>50</v>
      </c>
      <c r="C226" s="39" t="s">
        <v>51</v>
      </c>
      <c r="D226" s="166" t="s">
        <v>877</v>
      </c>
      <c r="E226" s="26" t="s">
        <v>878</v>
      </c>
      <c r="F226" s="64" t="s">
        <v>879</v>
      </c>
      <c r="G226" s="64" t="s">
        <v>880</v>
      </c>
      <c r="H226" s="65" t="s">
        <v>56</v>
      </c>
      <c r="I226" s="64" t="s">
        <v>890</v>
      </c>
      <c r="J226" s="360" t="s">
        <v>891</v>
      </c>
      <c r="K226" s="429">
        <v>101500000</v>
      </c>
      <c r="L226" s="360" t="s">
        <v>898</v>
      </c>
      <c r="M226" s="237" t="s">
        <v>899</v>
      </c>
      <c r="N226" s="237" t="s">
        <v>900</v>
      </c>
      <c r="O226" s="64" t="s">
        <v>413</v>
      </c>
      <c r="P226" s="64" t="s">
        <v>413</v>
      </c>
      <c r="Q226" s="64" t="s">
        <v>413</v>
      </c>
      <c r="R226" s="64" t="s">
        <v>413</v>
      </c>
      <c r="S226" s="64" t="s">
        <v>62</v>
      </c>
      <c r="T226" s="80">
        <f t="shared" si="21"/>
        <v>1</v>
      </c>
      <c r="U226" s="64"/>
      <c r="V226" s="64"/>
      <c r="W226" s="64"/>
      <c r="X226" s="64">
        <v>1</v>
      </c>
      <c r="Y226" s="327" t="s">
        <v>901</v>
      </c>
      <c r="Z226" s="64" t="s">
        <v>64</v>
      </c>
      <c r="AA226" s="68" t="s">
        <v>65</v>
      </c>
      <c r="AB226" s="69" t="s">
        <v>66</v>
      </c>
      <c r="AC226" s="5"/>
      <c r="AD226" s="122"/>
      <c r="AE226" s="315">
        <f t="shared" si="22"/>
        <v>101500000</v>
      </c>
      <c r="AF226" s="5" t="s">
        <v>67</v>
      </c>
      <c r="AG226" s="5" t="s">
        <v>98</v>
      </c>
      <c r="AH226" s="5" t="s">
        <v>887</v>
      </c>
    </row>
    <row r="227" spans="1:34" s="47" customFormat="1" ht="60" customHeight="1">
      <c r="A227" s="130" t="s">
        <v>49</v>
      </c>
      <c r="B227" s="130" t="s">
        <v>514</v>
      </c>
      <c r="C227" s="130" t="s">
        <v>51</v>
      </c>
      <c r="D227" s="39" t="s">
        <v>902</v>
      </c>
      <c r="E227" s="91" t="s">
        <v>903</v>
      </c>
      <c r="F227" s="29" t="s">
        <v>904</v>
      </c>
      <c r="G227" s="39" t="s">
        <v>905</v>
      </c>
      <c r="H227" s="65" t="s">
        <v>56</v>
      </c>
      <c r="I227" s="34" t="s">
        <v>906</v>
      </c>
      <c r="J227" s="148" t="s">
        <v>907</v>
      </c>
      <c r="K227" s="430">
        <v>204062000</v>
      </c>
      <c r="L227" s="360" t="s">
        <v>818</v>
      </c>
      <c r="M227" s="238" t="s">
        <v>908</v>
      </c>
      <c r="N227" s="39" t="s">
        <v>805</v>
      </c>
      <c r="O227" s="41"/>
      <c r="P227" s="41"/>
      <c r="Q227" s="41"/>
      <c r="R227" s="41"/>
      <c r="S227" s="64" t="s">
        <v>62</v>
      </c>
      <c r="T227" s="80">
        <f t="shared" si="21"/>
        <v>12</v>
      </c>
      <c r="U227" s="43">
        <v>3</v>
      </c>
      <c r="V227" s="43">
        <v>3</v>
      </c>
      <c r="W227" s="43">
        <v>3</v>
      </c>
      <c r="X227" s="43">
        <v>3</v>
      </c>
      <c r="Y227" s="26" t="s">
        <v>909</v>
      </c>
      <c r="Z227" s="26" t="s">
        <v>64</v>
      </c>
      <c r="AA227" s="16" t="s">
        <v>65</v>
      </c>
      <c r="AB227" s="77" t="s">
        <v>910</v>
      </c>
      <c r="AC227" s="15"/>
      <c r="AD227" s="122"/>
      <c r="AE227" s="315">
        <f t="shared" si="22"/>
        <v>204062000</v>
      </c>
      <c r="AF227" s="5" t="s">
        <v>67</v>
      </c>
      <c r="AG227" s="16" t="s">
        <v>911</v>
      </c>
      <c r="AH227" s="15" t="s">
        <v>912</v>
      </c>
    </row>
    <row r="228" spans="1:34" s="47" customFormat="1" ht="60" customHeight="1">
      <c r="A228" s="130" t="s">
        <v>49</v>
      </c>
      <c r="B228" s="130" t="s">
        <v>514</v>
      </c>
      <c r="C228" s="130" t="s">
        <v>51</v>
      </c>
      <c r="D228" s="39" t="s">
        <v>902</v>
      </c>
      <c r="E228" s="91" t="s">
        <v>903</v>
      </c>
      <c r="F228" s="29" t="s">
        <v>904</v>
      </c>
      <c r="G228" s="39" t="s">
        <v>905</v>
      </c>
      <c r="H228" s="65" t="s">
        <v>56</v>
      </c>
      <c r="I228" s="34" t="s">
        <v>906</v>
      </c>
      <c r="J228" s="431" t="s">
        <v>907</v>
      </c>
      <c r="K228" s="430">
        <v>233940000</v>
      </c>
      <c r="L228" s="360" t="s">
        <v>818</v>
      </c>
      <c r="M228" s="190" t="s">
        <v>370</v>
      </c>
      <c r="N228" s="39" t="s">
        <v>805</v>
      </c>
      <c r="O228" s="41"/>
      <c r="P228" s="41"/>
      <c r="Q228" s="41"/>
      <c r="R228" s="41"/>
      <c r="S228" s="64" t="s">
        <v>62</v>
      </c>
      <c r="T228" s="80">
        <f t="shared" si="21"/>
        <v>12</v>
      </c>
      <c r="U228" s="43">
        <v>3</v>
      </c>
      <c r="V228" s="43">
        <v>3</v>
      </c>
      <c r="W228" s="43">
        <v>3</v>
      </c>
      <c r="X228" s="43">
        <v>3</v>
      </c>
      <c r="Y228" s="26" t="s">
        <v>913</v>
      </c>
      <c r="Z228" s="26" t="s">
        <v>96</v>
      </c>
      <c r="AA228" s="16" t="s">
        <v>132</v>
      </c>
      <c r="AB228" s="77" t="s">
        <v>910</v>
      </c>
      <c r="AC228" s="15"/>
      <c r="AD228" s="122"/>
      <c r="AE228" s="315">
        <f t="shared" si="22"/>
        <v>233940000</v>
      </c>
      <c r="AF228" s="5" t="s">
        <v>67</v>
      </c>
      <c r="AG228" s="16" t="s">
        <v>911</v>
      </c>
      <c r="AH228" s="15" t="s">
        <v>912</v>
      </c>
    </row>
    <row r="229" spans="1:34" s="47" customFormat="1" ht="60" customHeight="1">
      <c r="A229" s="130" t="s">
        <v>49</v>
      </c>
      <c r="B229" s="130" t="s">
        <v>514</v>
      </c>
      <c r="C229" s="130" t="s">
        <v>51</v>
      </c>
      <c r="D229" s="39" t="s">
        <v>902</v>
      </c>
      <c r="E229" s="91" t="s">
        <v>903</v>
      </c>
      <c r="F229" s="29" t="s">
        <v>904</v>
      </c>
      <c r="G229" s="26" t="s">
        <v>905</v>
      </c>
      <c r="H229" s="65" t="s">
        <v>56</v>
      </c>
      <c r="I229" s="29" t="s">
        <v>906</v>
      </c>
      <c r="J229" s="432" t="s">
        <v>907</v>
      </c>
      <c r="K229" s="430">
        <v>562000000</v>
      </c>
      <c r="L229" s="360" t="s">
        <v>914</v>
      </c>
      <c r="M229" s="238" t="s">
        <v>908</v>
      </c>
      <c r="N229" s="239" t="s">
        <v>142</v>
      </c>
      <c r="O229" s="41"/>
      <c r="P229" s="41"/>
      <c r="Q229" s="41"/>
      <c r="R229" s="41"/>
      <c r="S229" s="64" t="s">
        <v>62</v>
      </c>
      <c r="T229" s="80">
        <f t="shared" si="21"/>
        <v>12</v>
      </c>
      <c r="U229" s="43">
        <v>3</v>
      </c>
      <c r="V229" s="43">
        <v>3</v>
      </c>
      <c r="W229" s="43">
        <v>3</v>
      </c>
      <c r="X229" s="43">
        <v>3</v>
      </c>
      <c r="Y229" s="29" t="s">
        <v>915</v>
      </c>
      <c r="Z229" s="26" t="s">
        <v>96</v>
      </c>
      <c r="AA229" s="16" t="s">
        <v>718</v>
      </c>
      <c r="AB229" s="77" t="s">
        <v>910</v>
      </c>
      <c r="AC229" s="15"/>
      <c r="AD229" s="122"/>
      <c r="AE229" s="315">
        <f t="shared" si="22"/>
        <v>562000000</v>
      </c>
      <c r="AF229" s="5" t="s">
        <v>67</v>
      </c>
      <c r="AG229" s="16" t="s">
        <v>911</v>
      </c>
      <c r="AH229" s="15" t="s">
        <v>912</v>
      </c>
    </row>
    <row r="230" spans="1:34" s="47" customFormat="1" ht="60" customHeight="1">
      <c r="A230" s="130" t="s">
        <v>49</v>
      </c>
      <c r="B230" s="130" t="s">
        <v>514</v>
      </c>
      <c r="C230" s="130" t="s">
        <v>51</v>
      </c>
      <c r="D230" s="39" t="s">
        <v>902</v>
      </c>
      <c r="E230" s="91" t="s">
        <v>903</v>
      </c>
      <c r="F230" s="29" t="s">
        <v>904</v>
      </c>
      <c r="G230" s="130" t="s">
        <v>905</v>
      </c>
      <c r="H230" s="65" t="s">
        <v>56</v>
      </c>
      <c r="I230" s="29" t="s">
        <v>906</v>
      </c>
      <c r="J230" s="432" t="s">
        <v>907</v>
      </c>
      <c r="K230" s="430">
        <v>200000000</v>
      </c>
      <c r="L230" s="360" t="s">
        <v>916</v>
      </c>
      <c r="M230" s="238" t="s">
        <v>908</v>
      </c>
      <c r="N230" s="103" t="s">
        <v>917</v>
      </c>
      <c r="O230" s="43"/>
      <c r="P230" s="43"/>
      <c r="Q230" s="43"/>
      <c r="R230" s="43" t="s">
        <v>918</v>
      </c>
      <c r="S230" s="64" t="s">
        <v>62</v>
      </c>
      <c r="T230" s="80">
        <f t="shared" si="21"/>
        <v>1</v>
      </c>
      <c r="U230" s="43">
        <v>0</v>
      </c>
      <c r="V230" s="43">
        <v>1</v>
      </c>
      <c r="W230" s="43">
        <v>0</v>
      </c>
      <c r="X230" s="43">
        <v>0</v>
      </c>
      <c r="Y230" s="29" t="s">
        <v>919</v>
      </c>
      <c r="Z230" s="26" t="s">
        <v>96</v>
      </c>
      <c r="AA230" s="16" t="s">
        <v>718</v>
      </c>
      <c r="AB230" s="77" t="s">
        <v>910</v>
      </c>
      <c r="AC230" s="15"/>
      <c r="AD230" s="122"/>
      <c r="AE230" s="315">
        <f t="shared" si="22"/>
        <v>200000000</v>
      </c>
      <c r="AF230" s="5" t="s">
        <v>67</v>
      </c>
      <c r="AG230" s="16" t="s">
        <v>911</v>
      </c>
      <c r="AH230" s="15" t="s">
        <v>912</v>
      </c>
    </row>
    <row r="231" spans="1:34" s="47" customFormat="1" ht="60" customHeight="1">
      <c r="A231" s="130" t="s">
        <v>49</v>
      </c>
      <c r="B231" s="130" t="s">
        <v>514</v>
      </c>
      <c r="C231" s="130" t="s">
        <v>51</v>
      </c>
      <c r="D231" s="39" t="s">
        <v>902</v>
      </c>
      <c r="E231" s="91" t="s">
        <v>903</v>
      </c>
      <c r="F231" s="29" t="s">
        <v>904</v>
      </c>
      <c r="G231" s="26" t="s">
        <v>905</v>
      </c>
      <c r="H231" s="65" t="s">
        <v>56</v>
      </c>
      <c r="I231" s="29" t="s">
        <v>906</v>
      </c>
      <c r="J231" s="148" t="s">
        <v>907</v>
      </c>
      <c r="K231" s="430">
        <v>50000000</v>
      </c>
      <c r="L231" s="360" t="s">
        <v>920</v>
      </c>
      <c r="M231" s="240" t="s">
        <v>899</v>
      </c>
      <c r="N231" s="239" t="s">
        <v>900</v>
      </c>
      <c r="O231" s="43" t="s">
        <v>413</v>
      </c>
      <c r="P231" s="43" t="s">
        <v>413</v>
      </c>
      <c r="Q231" s="43" t="s">
        <v>413</v>
      </c>
      <c r="R231" s="43" t="s">
        <v>413</v>
      </c>
      <c r="S231" s="64" t="s">
        <v>62</v>
      </c>
      <c r="T231" s="80">
        <f t="shared" si="21"/>
        <v>1</v>
      </c>
      <c r="U231" s="43">
        <v>0</v>
      </c>
      <c r="V231" s="43">
        <v>0</v>
      </c>
      <c r="W231" s="43">
        <v>1</v>
      </c>
      <c r="X231" s="43">
        <v>0</v>
      </c>
      <c r="Y231" s="26" t="s">
        <v>921</v>
      </c>
      <c r="Z231" s="43" t="s">
        <v>64</v>
      </c>
      <c r="AA231" s="16" t="s">
        <v>65</v>
      </c>
      <c r="AB231" s="77" t="s">
        <v>910</v>
      </c>
      <c r="AC231" s="15"/>
      <c r="AD231" s="122"/>
      <c r="AE231" s="315">
        <f t="shared" si="22"/>
        <v>50000000</v>
      </c>
      <c r="AF231" s="5" t="s">
        <v>67</v>
      </c>
      <c r="AG231" s="16" t="s">
        <v>911</v>
      </c>
      <c r="AH231" s="15" t="s">
        <v>912</v>
      </c>
    </row>
    <row r="232" spans="1:34" s="47" customFormat="1" ht="60" customHeight="1">
      <c r="A232" s="130" t="s">
        <v>49</v>
      </c>
      <c r="B232" s="130" t="s">
        <v>514</v>
      </c>
      <c r="C232" s="130" t="s">
        <v>51</v>
      </c>
      <c r="D232" s="39" t="s">
        <v>902</v>
      </c>
      <c r="E232" s="91" t="s">
        <v>903</v>
      </c>
      <c r="F232" s="29" t="s">
        <v>904</v>
      </c>
      <c r="G232" s="26" t="s">
        <v>905</v>
      </c>
      <c r="H232" s="65" t="s">
        <v>56</v>
      </c>
      <c r="I232" s="131" t="s">
        <v>906</v>
      </c>
      <c r="J232" s="148" t="s">
        <v>907</v>
      </c>
      <c r="K232" s="430">
        <v>100000000</v>
      </c>
      <c r="L232" s="360" t="s">
        <v>922</v>
      </c>
      <c r="M232" s="240" t="s">
        <v>908</v>
      </c>
      <c r="N232" s="39" t="s">
        <v>865</v>
      </c>
      <c r="O232" s="41"/>
      <c r="P232" s="41"/>
      <c r="Q232" s="41"/>
      <c r="R232" s="41"/>
      <c r="S232" s="64" t="s">
        <v>62</v>
      </c>
      <c r="T232" s="80">
        <f t="shared" si="21"/>
        <v>2</v>
      </c>
      <c r="U232" s="43">
        <v>0</v>
      </c>
      <c r="V232" s="43">
        <v>1</v>
      </c>
      <c r="W232" s="43">
        <v>1</v>
      </c>
      <c r="X232" s="43">
        <v>0</v>
      </c>
      <c r="Y232" s="26" t="s">
        <v>923</v>
      </c>
      <c r="Z232" s="43" t="s">
        <v>64</v>
      </c>
      <c r="AA232" s="16" t="s">
        <v>65</v>
      </c>
      <c r="AB232" s="77" t="s">
        <v>910</v>
      </c>
      <c r="AC232" s="15"/>
      <c r="AD232" s="122"/>
      <c r="AE232" s="315">
        <f t="shared" si="22"/>
        <v>100000000</v>
      </c>
      <c r="AF232" s="5" t="s">
        <v>67</v>
      </c>
      <c r="AG232" s="16" t="s">
        <v>911</v>
      </c>
      <c r="AH232" s="15" t="s">
        <v>912</v>
      </c>
    </row>
    <row r="233" spans="1:34" ht="60" customHeight="1">
      <c r="A233" s="159" t="s">
        <v>49</v>
      </c>
      <c r="B233" s="130" t="s">
        <v>924</v>
      </c>
      <c r="C233" s="130" t="s">
        <v>51</v>
      </c>
      <c r="D233" s="39" t="s">
        <v>925</v>
      </c>
      <c r="E233" s="21" t="s">
        <v>926</v>
      </c>
      <c r="F233" s="132" t="s">
        <v>927</v>
      </c>
      <c r="G233" s="133" t="s">
        <v>928</v>
      </c>
      <c r="H233" s="72" t="s">
        <v>89</v>
      </c>
      <c r="I233" s="71" t="s">
        <v>929</v>
      </c>
      <c r="J233" s="147" t="s">
        <v>930</v>
      </c>
      <c r="K233" s="433">
        <v>156750000</v>
      </c>
      <c r="L233" s="434" t="s">
        <v>931</v>
      </c>
      <c r="M233" s="20" t="s">
        <v>283</v>
      </c>
      <c r="N233" s="18" t="s">
        <v>316</v>
      </c>
      <c r="O233" s="20" t="s">
        <v>413</v>
      </c>
      <c r="P233" s="20" t="s">
        <v>413</v>
      </c>
      <c r="Q233" s="20" t="s">
        <v>413</v>
      </c>
      <c r="R233" s="20" t="s">
        <v>413</v>
      </c>
      <c r="S233" s="24" t="s">
        <v>62</v>
      </c>
      <c r="T233" s="188">
        <f t="shared" si="21"/>
        <v>1</v>
      </c>
      <c r="U233" s="20">
        <v>0</v>
      </c>
      <c r="V233" s="20">
        <v>0</v>
      </c>
      <c r="W233" s="20">
        <v>1</v>
      </c>
      <c r="X233" s="20">
        <v>0</v>
      </c>
      <c r="Y233" s="26" t="s">
        <v>932</v>
      </c>
      <c r="Z233" s="20" t="s">
        <v>64</v>
      </c>
      <c r="AA233" s="14" t="s">
        <v>65</v>
      </c>
      <c r="AB233" s="10"/>
      <c r="AD233" s="14"/>
      <c r="AE233" s="73">
        <f t="shared" si="22"/>
        <v>156750000</v>
      </c>
      <c r="AF233" s="14" t="s">
        <v>67</v>
      </c>
      <c r="AG233" s="14" t="s">
        <v>98</v>
      </c>
      <c r="AH233" s="10" t="s">
        <v>933</v>
      </c>
    </row>
    <row r="234" spans="1:34" ht="60" customHeight="1">
      <c r="A234" s="159" t="s">
        <v>49</v>
      </c>
      <c r="B234" s="130" t="s">
        <v>924</v>
      </c>
      <c r="C234" s="130" t="s">
        <v>51</v>
      </c>
      <c r="D234" s="39" t="s">
        <v>925</v>
      </c>
      <c r="E234" s="21" t="s">
        <v>926</v>
      </c>
      <c r="F234" s="132" t="s">
        <v>927</v>
      </c>
      <c r="G234" s="132" t="s">
        <v>928</v>
      </c>
      <c r="H234" s="72" t="s">
        <v>89</v>
      </c>
      <c r="I234" s="71" t="s">
        <v>929</v>
      </c>
      <c r="J234" s="147" t="s">
        <v>930</v>
      </c>
      <c r="K234" s="433">
        <v>50000000</v>
      </c>
      <c r="L234" s="434" t="s">
        <v>934</v>
      </c>
      <c r="M234" s="18" t="s">
        <v>103</v>
      </c>
      <c r="N234" s="18" t="s">
        <v>917</v>
      </c>
      <c r="O234" s="20"/>
      <c r="P234" s="20"/>
      <c r="Q234" s="20"/>
      <c r="R234" s="20" t="s">
        <v>162</v>
      </c>
      <c r="S234" s="24" t="s">
        <v>62</v>
      </c>
      <c r="T234" s="188">
        <f t="shared" si="21"/>
        <v>10</v>
      </c>
      <c r="U234" s="241">
        <v>0</v>
      </c>
      <c r="V234" s="241">
        <v>0</v>
      </c>
      <c r="W234" s="241">
        <v>0</v>
      </c>
      <c r="X234" s="241">
        <v>10</v>
      </c>
      <c r="Y234" s="26" t="s">
        <v>935</v>
      </c>
      <c r="Z234" s="20" t="s">
        <v>96</v>
      </c>
      <c r="AA234" s="14" t="s">
        <v>132</v>
      </c>
      <c r="AD234" s="14"/>
      <c r="AE234" s="73">
        <f t="shared" si="22"/>
        <v>50000000</v>
      </c>
      <c r="AF234" s="14" t="s">
        <v>67</v>
      </c>
      <c r="AG234" s="14" t="s">
        <v>98</v>
      </c>
      <c r="AH234" s="10" t="s">
        <v>933</v>
      </c>
    </row>
    <row r="235" spans="1:34" ht="60" customHeight="1">
      <c r="A235" s="159" t="s">
        <v>49</v>
      </c>
      <c r="B235" s="130" t="s">
        <v>924</v>
      </c>
      <c r="C235" s="130" t="s">
        <v>51</v>
      </c>
      <c r="D235" s="39" t="s">
        <v>925</v>
      </c>
      <c r="E235" s="21" t="s">
        <v>926</v>
      </c>
      <c r="F235" s="132" t="s">
        <v>927</v>
      </c>
      <c r="G235" s="132" t="s">
        <v>928</v>
      </c>
      <c r="H235" s="72" t="s">
        <v>89</v>
      </c>
      <c r="I235" s="71" t="s">
        <v>929</v>
      </c>
      <c r="J235" s="147" t="s">
        <v>930</v>
      </c>
      <c r="K235" s="433">
        <v>1250000000</v>
      </c>
      <c r="L235" s="434" t="s">
        <v>936</v>
      </c>
      <c r="M235" s="18" t="s">
        <v>103</v>
      </c>
      <c r="N235" s="18" t="s">
        <v>264</v>
      </c>
      <c r="O235" s="20"/>
      <c r="P235" s="20"/>
      <c r="Q235" s="20"/>
      <c r="R235" s="20"/>
      <c r="S235" s="20" t="s">
        <v>197</v>
      </c>
      <c r="T235" s="242">
        <f t="shared" si="21"/>
        <v>0.2</v>
      </c>
      <c r="U235" s="134">
        <v>0</v>
      </c>
      <c r="V235" s="134">
        <v>0</v>
      </c>
      <c r="W235" s="134">
        <v>0</v>
      </c>
      <c r="X235" s="134">
        <v>0.2</v>
      </c>
      <c r="Y235" s="26" t="s">
        <v>937</v>
      </c>
      <c r="Z235" s="20" t="s">
        <v>64</v>
      </c>
      <c r="AA235" s="14" t="s">
        <v>65</v>
      </c>
      <c r="AD235" s="14"/>
      <c r="AE235" s="73">
        <f t="shared" si="22"/>
        <v>1250000000</v>
      </c>
      <c r="AF235" s="14" t="s">
        <v>67</v>
      </c>
      <c r="AG235" s="14" t="s">
        <v>98</v>
      </c>
      <c r="AH235" s="10" t="s">
        <v>933</v>
      </c>
    </row>
    <row r="236" spans="1:34" ht="60" customHeight="1">
      <c r="A236" s="159" t="s">
        <v>49</v>
      </c>
      <c r="B236" s="130" t="s">
        <v>924</v>
      </c>
      <c r="C236" s="130" t="s">
        <v>51</v>
      </c>
      <c r="D236" s="39" t="s">
        <v>925</v>
      </c>
      <c r="E236" s="21" t="s">
        <v>926</v>
      </c>
      <c r="F236" s="132" t="s">
        <v>927</v>
      </c>
      <c r="G236" s="132" t="s">
        <v>928</v>
      </c>
      <c r="H236" s="72" t="s">
        <v>89</v>
      </c>
      <c r="I236" s="147" t="s">
        <v>929</v>
      </c>
      <c r="J236" s="147" t="s">
        <v>930</v>
      </c>
      <c r="K236" s="433">
        <v>322595000</v>
      </c>
      <c r="L236" s="434" t="s">
        <v>938</v>
      </c>
      <c r="M236" s="18" t="s">
        <v>103</v>
      </c>
      <c r="N236" s="18" t="s">
        <v>917</v>
      </c>
      <c r="O236" s="20"/>
      <c r="P236" s="20"/>
      <c r="Q236" s="20"/>
      <c r="R236" s="20"/>
      <c r="S236" s="24" t="s">
        <v>62</v>
      </c>
      <c r="T236" s="188">
        <f t="shared" si="21"/>
        <v>1</v>
      </c>
      <c r="U236" s="191">
        <v>0</v>
      </c>
      <c r="V236" s="191">
        <v>0</v>
      </c>
      <c r="W236" s="191">
        <v>0</v>
      </c>
      <c r="X236" s="191">
        <v>1</v>
      </c>
      <c r="Y236" s="26" t="s">
        <v>939</v>
      </c>
      <c r="Z236" s="20" t="s">
        <v>96</v>
      </c>
      <c r="AA236" s="14" t="s">
        <v>132</v>
      </c>
      <c r="AD236" s="14"/>
      <c r="AE236" s="73">
        <f t="shared" si="22"/>
        <v>322595000</v>
      </c>
      <c r="AF236" s="14" t="s">
        <v>67</v>
      </c>
      <c r="AG236" s="14" t="s">
        <v>98</v>
      </c>
      <c r="AH236" s="10" t="s">
        <v>933</v>
      </c>
    </row>
    <row r="237" spans="1:34" s="47" customFormat="1" ht="60" customHeight="1">
      <c r="A237" s="159" t="s">
        <v>49</v>
      </c>
      <c r="B237" s="130" t="s">
        <v>924</v>
      </c>
      <c r="C237" s="130" t="s">
        <v>51</v>
      </c>
      <c r="D237" s="39" t="s">
        <v>925</v>
      </c>
      <c r="E237" s="21" t="s">
        <v>926</v>
      </c>
      <c r="F237" s="29" t="s">
        <v>940</v>
      </c>
      <c r="G237" s="135" t="s">
        <v>941</v>
      </c>
      <c r="H237" s="136" t="s">
        <v>56</v>
      </c>
      <c r="I237" s="148" t="s">
        <v>942</v>
      </c>
      <c r="J237" s="148" t="s">
        <v>943</v>
      </c>
      <c r="K237" s="429">
        <v>224437000</v>
      </c>
      <c r="L237" s="360" t="s">
        <v>944</v>
      </c>
      <c r="M237" s="103" t="s">
        <v>103</v>
      </c>
      <c r="N237" s="103" t="s">
        <v>274</v>
      </c>
      <c r="O237" s="41"/>
      <c r="P237" s="41"/>
      <c r="Q237" s="41"/>
      <c r="R237" s="41"/>
      <c r="S237" s="64" t="s">
        <v>62</v>
      </c>
      <c r="T237" s="80">
        <f t="shared" si="21"/>
        <v>57</v>
      </c>
      <c r="U237" s="243">
        <v>15</v>
      </c>
      <c r="V237" s="243">
        <v>16</v>
      </c>
      <c r="W237" s="243">
        <v>13</v>
      </c>
      <c r="X237" s="243">
        <v>13</v>
      </c>
      <c r="Y237" s="26" t="s">
        <v>945</v>
      </c>
      <c r="Z237" s="43" t="s">
        <v>64</v>
      </c>
      <c r="AA237" s="16" t="s">
        <v>65</v>
      </c>
      <c r="AC237" s="15"/>
      <c r="AD237" s="122"/>
      <c r="AE237" s="315">
        <f t="shared" si="22"/>
        <v>224437000</v>
      </c>
      <c r="AF237" s="5" t="s">
        <v>67</v>
      </c>
      <c r="AG237" s="16" t="s">
        <v>98</v>
      </c>
      <c r="AH237" s="15" t="s">
        <v>933</v>
      </c>
    </row>
    <row r="238" spans="1:34" s="38" customFormat="1" ht="60" customHeight="1">
      <c r="A238" s="78" t="s">
        <v>252</v>
      </c>
      <c r="B238" s="160" t="s">
        <v>318</v>
      </c>
      <c r="C238" s="160" t="s">
        <v>946</v>
      </c>
      <c r="D238" s="39" t="s">
        <v>947</v>
      </c>
      <c r="E238" s="29" t="s">
        <v>948</v>
      </c>
      <c r="F238" s="29" t="s">
        <v>949</v>
      </c>
      <c r="G238" s="34" t="s">
        <v>950</v>
      </c>
      <c r="H238" s="29" t="s">
        <v>951</v>
      </c>
      <c r="I238" s="137" t="s">
        <v>952</v>
      </c>
      <c r="J238" s="435" t="s">
        <v>953</v>
      </c>
      <c r="K238" s="430">
        <v>200000000</v>
      </c>
      <c r="L238" s="360" t="s">
        <v>954</v>
      </c>
      <c r="M238" s="103" t="s">
        <v>103</v>
      </c>
      <c r="N238" s="103" t="s">
        <v>274</v>
      </c>
      <c r="O238" s="31"/>
      <c r="P238" s="31"/>
      <c r="Q238" s="31"/>
      <c r="R238" s="31"/>
      <c r="S238" s="64" t="s">
        <v>62</v>
      </c>
      <c r="T238" s="80">
        <f t="shared" si="21"/>
        <v>50</v>
      </c>
      <c r="U238" s="33">
        <v>0</v>
      </c>
      <c r="V238" s="33">
        <v>20</v>
      </c>
      <c r="W238" s="33">
        <v>20</v>
      </c>
      <c r="X238" s="33">
        <v>10</v>
      </c>
      <c r="Y238" s="168" t="s">
        <v>955</v>
      </c>
      <c r="Z238" s="33" t="s">
        <v>96</v>
      </c>
      <c r="AA238" s="30" t="s">
        <v>718</v>
      </c>
      <c r="AC238" s="37"/>
      <c r="AD238" s="4"/>
      <c r="AE238" s="315">
        <f t="shared" si="22"/>
        <v>200000000</v>
      </c>
      <c r="AF238" s="4" t="s">
        <v>302</v>
      </c>
      <c r="AG238" s="37" t="s">
        <v>956</v>
      </c>
      <c r="AH238" s="37"/>
    </row>
    <row r="239" spans="1:34" s="38" customFormat="1" ht="60" customHeight="1">
      <c r="A239" s="78" t="s">
        <v>252</v>
      </c>
      <c r="B239" s="160" t="s">
        <v>318</v>
      </c>
      <c r="C239" s="160" t="s">
        <v>946</v>
      </c>
      <c r="D239" s="39" t="s">
        <v>947</v>
      </c>
      <c r="E239" s="29" t="s">
        <v>948</v>
      </c>
      <c r="F239" s="29" t="s">
        <v>949</v>
      </c>
      <c r="G239" s="34" t="s">
        <v>950</v>
      </c>
      <c r="H239" s="29" t="s">
        <v>951</v>
      </c>
      <c r="I239" s="137" t="s">
        <v>952</v>
      </c>
      <c r="J239" s="435" t="s">
        <v>953</v>
      </c>
      <c r="K239" s="430">
        <v>196000000</v>
      </c>
      <c r="L239" s="360" t="s">
        <v>170</v>
      </c>
      <c r="M239" s="103" t="s">
        <v>103</v>
      </c>
      <c r="N239" s="103" t="s">
        <v>274</v>
      </c>
      <c r="O239" s="31"/>
      <c r="P239" s="31"/>
      <c r="Q239" s="31"/>
      <c r="R239" s="31"/>
      <c r="S239" s="64" t="s">
        <v>62</v>
      </c>
      <c r="T239" s="80">
        <f t="shared" si="21"/>
        <v>4</v>
      </c>
      <c r="U239" s="33">
        <v>1</v>
      </c>
      <c r="V239" s="33">
        <v>1</v>
      </c>
      <c r="W239" s="33">
        <v>1</v>
      </c>
      <c r="X239" s="33">
        <v>1</v>
      </c>
      <c r="Y239" s="168" t="s">
        <v>957</v>
      </c>
      <c r="Z239" s="33" t="s">
        <v>96</v>
      </c>
      <c r="AC239" s="37"/>
      <c r="AD239" s="4"/>
      <c r="AE239" s="315">
        <f t="shared" si="22"/>
        <v>196000000</v>
      </c>
      <c r="AF239" s="4" t="s">
        <v>302</v>
      </c>
      <c r="AG239" s="37" t="s">
        <v>956</v>
      </c>
      <c r="AH239" s="37"/>
    </row>
    <row r="240" spans="1:34" s="38" customFormat="1" ht="60" customHeight="1">
      <c r="A240" s="78" t="s">
        <v>252</v>
      </c>
      <c r="B240" s="160" t="s">
        <v>318</v>
      </c>
      <c r="C240" s="160" t="s">
        <v>946</v>
      </c>
      <c r="D240" s="39" t="s">
        <v>947</v>
      </c>
      <c r="E240" s="29" t="s">
        <v>948</v>
      </c>
      <c r="F240" s="29" t="s">
        <v>949</v>
      </c>
      <c r="G240" s="34" t="s">
        <v>950</v>
      </c>
      <c r="H240" s="29" t="s">
        <v>951</v>
      </c>
      <c r="I240" s="34" t="s">
        <v>958</v>
      </c>
      <c r="J240" s="431" t="s">
        <v>959</v>
      </c>
      <c r="K240" s="430">
        <v>185000000</v>
      </c>
      <c r="L240" s="360" t="s">
        <v>960</v>
      </c>
      <c r="M240" s="103" t="s">
        <v>103</v>
      </c>
      <c r="N240" s="103" t="s">
        <v>274</v>
      </c>
      <c r="O240" s="31"/>
      <c r="P240" s="31"/>
      <c r="Q240" s="31"/>
      <c r="R240" s="31"/>
      <c r="S240" s="64" t="s">
        <v>62</v>
      </c>
      <c r="T240" s="80">
        <f>SUBTOTAL(9,U240:X240)</f>
        <v>124</v>
      </c>
      <c r="U240" s="33">
        <v>26</v>
      </c>
      <c r="V240" s="33">
        <v>35</v>
      </c>
      <c r="W240" s="33">
        <v>35</v>
      </c>
      <c r="X240" s="33">
        <v>28</v>
      </c>
      <c r="Y240" s="168" t="s">
        <v>961</v>
      </c>
      <c r="Z240" s="33" t="s">
        <v>96</v>
      </c>
      <c r="AC240" s="37"/>
      <c r="AD240" s="4"/>
      <c r="AE240" s="315">
        <f t="shared" si="22"/>
        <v>185000000</v>
      </c>
      <c r="AF240" s="4"/>
      <c r="AG240" s="37" t="s">
        <v>956</v>
      </c>
      <c r="AH240" s="37"/>
    </row>
    <row r="241" spans="1:34" s="38" customFormat="1" ht="60" customHeight="1">
      <c r="A241" s="78" t="s">
        <v>252</v>
      </c>
      <c r="B241" s="160" t="s">
        <v>318</v>
      </c>
      <c r="C241" s="160" t="s">
        <v>946</v>
      </c>
      <c r="D241" s="39" t="s">
        <v>947</v>
      </c>
      <c r="E241" s="29" t="s">
        <v>948</v>
      </c>
      <c r="F241" s="29" t="s">
        <v>949</v>
      </c>
      <c r="G241" s="34" t="s">
        <v>950</v>
      </c>
      <c r="H241" s="29" t="s">
        <v>951</v>
      </c>
      <c r="I241" s="34" t="s">
        <v>958</v>
      </c>
      <c r="J241" s="431" t="s">
        <v>959</v>
      </c>
      <c r="K241" s="430">
        <v>300000000</v>
      </c>
      <c r="L241" s="360" t="s">
        <v>962</v>
      </c>
      <c r="M241" s="103" t="s">
        <v>103</v>
      </c>
      <c r="N241" s="103" t="s">
        <v>917</v>
      </c>
      <c r="O241" s="31"/>
      <c r="P241" s="31"/>
      <c r="Q241" s="31"/>
      <c r="R241" s="31"/>
      <c r="S241" s="64" t="s">
        <v>62</v>
      </c>
      <c r="T241" s="80">
        <f t="shared" si="21"/>
        <v>1</v>
      </c>
      <c r="U241" s="33"/>
      <c r="V241" s="33"/>
      <c r="W241" s="33"/>
      <c r="X241" s="33">
        <v>1</v>
      </c>
      <c r="Y241" s="244" t="s">
        <v>963</v>
      </c>
      <c r="Z241" s="33" t="s">
        <v>96</v>
      </c>
      <c r="AC241" s="37"/>
      <c r="AD241" s="4"/>
      <c r="AE241" s="315">
        <f t="shared" si="22"/>
        <v>300000000</v>
      </c>
      <c r="AF241" s="4" t="s">
        <v>302</v>
      </c>
      <c r="AG241" s="37" t="s">
        <v>956</v>
      </c>
      <c r="AH241" s="37"/>
    </row>
    <row r="242" spans="1:34" s="47" customFormat="1" ht="60" customHeight="1">
      <c r="A242" s="78" t="s">
        <v>362</v>
      </c>
      <c r="B242" s="160" t="s">
        <v>266</v>
      </c>
      <c r="C242" s="160" t="s">
        <v>174</v>
      </c>
      <c r="D242" s="75" t="s">
        <v>440</v>
      </c>
      <c r="E242" s="29" t="s">
        <v>964</v>
      </c>
      <c r="F242" s="80" t="s">
        <v>442</v>
      </c>
      <c r="G242" s="75" t="s">
        <v>443</v>
      </c>
      <c r="H242" s="74" t="s">
        <v>294</v>
      </c>
      <c r="I242" s="74" t="s">
        <v>444</v>
      </c>
      <c r="J242" s="390" t="s">
        <v>445</v>
      </c>
      <c r="K242" s="429">
        <v>448278000</v>
      </c>
      <c r="L242" s="360" t="s">
        <v>215</v>
      </c>
      <c r="M242" s="237" t="s">
        <v>965</v>
      </c>
      <c r="N242" s="245" t="s">
        <v>966</v>
      </c>
      <c r="O242" s="41"/>
      <c r="P242" s="41"/>
      <c r="Q242" s="41"/>
      <c r="R242" s="41"/>
      <c r="S242" s="64" t="s">
        <v>62</v>
      </c>
      <c r="T242" s="80">
        <f t="shared" si="21"/>
        <v>4</v>
      </c>
      <c r="U242" s="246">
        <v>1</v>
      </c>
      <c r="V242" s="82">
        <v>1</v>
      </c>
      <c r="W242" s="82">
        <v>1</v>
      </c>
      <c r="X242" s="82">
        <v>1</v>
      </c>
      <c r="Y242" s="168" t="s">
        <v>967</v>
      </c>
      <c r="Z242" s="43" t="s">
        <v>64</v>
      </c>
      <c r="AA242" s="16" t="s">
        <v>65</v>
      </c>
      <c r="AB242" s="5" t="s">
        <v>266</v>
      </c>
      <c r="AC242" s="15"/>
      <c r="AD242" s="122"/>
      <c r="AE242" s="315">
        <f t="shared" si="22"/>
        <v>448278000</v>
      </c>
      <c r="AF242" s="5" t="s">
        <v>267</v>
      </c>
      <c r="AG242" s="68" t="s">
        <v>98</v>
      </c>
      <c r="AH242" s="5" t="s">
        <v>968</v>
      </c>
    </row>
    <row r="243" spans="1:34" s="47" customFormat="1" ht="60" customHeight="1">
      <c r="A243" s="78" t="s">
        <v>362</v>
      </c>
      <c r="B243" s="160" t="s">
        <v>266</v>
      </c>
      <c r="C243" s="160" t="s">
        <v>174</v>
      </c>
      <c r="D243" s="75" t="s">
        <v>440</v>
      </c>
      <c r="E243" s="26" t="s">
        <v>964</v>
      </c>
      <c r="F243" s="80" t="s">
        <v>442</v>
      </c>
      <c r="G243" s="75" t="s">
        <v>443</v>
      </c>
      <c r="H243" s="74" t="s">
        <v>294</v>
      </c>
      <c r="I243" s="89" t="s">
        <v>456</v>
      </c>
      <c r="J243" s="390" t="s">
        <v>969</v>
      </c>
      <c r="K243" s="430">
        <v>2123000000</v>
      </c>
      <c r="L243" s="360" t="s">
        <v>102</v>
      </c>
      <c r="M243" s="103" t="s">
        <v>103</v>
      </c>
      <c r="N243" s="103" t="s">
        <v>274</v>
      </c>
      <c r="O243" s="41"/>
      <c r="P243" s="41"/>
      <c r="Q243" s="41"/>
      <c r="R243" s="41"/>
      <c r="S243" s="64" t="s">
        <v>62</v>
      </c>
      <c r="T243" s="80">
        <f t="shared" si="21"/>
        <v>255</v>
      </c>
      <c r="U243" s="43">
        <v>63</v>
      </c>
      <c r="V243" s="43">
        <v>64</v>
      </c>
      <c r="W243" s="43">
        <v>64</v>
      </c>
      <c r="X243" s="43">
        <v>64</v>
      </c>
      <c r="Y243" s="168" t="s">
        <v>970</v>
      </c>
      <c r="Z243" s="43" t="s">
        <v>64</v>
      </c>
      <c r="AA243" s="16" t="s">
        <v>65</v>
      </c>
      <c r="AB243" s="5" t="s">
        <v>266</v>
      </c>
      <c r="AC243" s="15"/>
      <c r="AD243" s="122"/>
      <c r="AE243" s="315">
        <f t="shared" si="22"/>
        <v>2123000000</v>
      </c>
      <c r="AF243" s="5" t="s">
        <v>267</v>
      </c>
      <c r="AG243" s="68" t="s">
        <v>98</v>
      </c>
      <c r="AH243" s="5" t="s">
        <v>968</v>
      </c>
    </row>
    <row r="244" spans="1:34" s="47" customFormat="1" ht="60" customHeight="1">
      <c r="A244" s="78" t="s">
        <v>362</v>
      </c>
      <c r="B244" s="163" t="s">
        <v>266</v>
      </c>
      <c r="C244" s="163" t="s">
        <v>698</v>
      </c>
      <c r="D244" s="39" t="s">
        <v>688</v>
      </c>
      <c r="E244" s="26" t="s">
        <v>971</v>
      </c>
      <c r="F244" s="74" t="s">
        <v>833</v>
      </c>
      <c r="G244" s="75" t="s">
        <v>834</v>
      </c>
      <c r="H244" s="80" t="s">
        <v>701</v>
      </c>
      <c r="I244" s="75" t="s">
        <v>841</v>
      </c>
      <c r="J244" s="360" t="s">
        <v>972</v>
      </c>
      <c r="K244" s="430">
        <v>50000000</v>
      </c>
      <c r="L244" s="360" t="s">
        <v>973</v>
      </c>
      <c r="M244" s="43" t="s">
        <v>103</v>
      </c>
      <c r="N244" s="43" t="s">
        <v>274</v>
      </c>
      <c r="O244" s="41"/>
      <c r="P244" s="41"/>
      <c r="Q244" s="41"/>
      <c r="R244" s="41"/>
      <c r="S244" s="64" t="s">
        <v>62</v>
      </c>
      <c r="T244" s="80">
        <f t="shared" ref="T244:T278" si="24">SUM(U244:X244)</f>
        <v>4</v>
      </c>
      <c r="U244" s="41"/>
      <c r="V244" s="43">
        <v>1</v>
      </c>
      <c r="W244" s="43">
        <v>2</v>
      </c>
      <c r="X244" s="43">
        <v>1</v>
      </c>
      <c r="Y244" s="168" t="s">
        <v>974</v>
      </c>
      <c r="Z244" s="38" t="s">
        <v>96</v>
      </c>
      <c r="AC244" s="15"/>
      <c r="AE244" s="315">
        <f t="shared" si="22"/>
        <v>50000000</v>
      </c>
      <c r="AF244" s="37" t="s">
        <v>975</v>
      </c>
      <c r="AG244" s="15" t="s">
        <v>976</v>
      </c>
      <c r="AH244" s="46" t="s">
        <v>977</v>
      </c>
    </row>
    <row r="245" spans="1:34" ht="60" customHeight="1">
      <c r="A245" s="78" t="s">
        <v>362</v>
      </c>
      <c r="B245" s="163" t="s">
        <v>266</v>
      </c>
      <c r="C245" s="163" t="s">
        <v>698</v>
      </c>
      <c r="D245" s="39" t="s">
        <v>688</v>
      </c>
      <c r="E245" s="26" t="s">
        <v>971</v>
      </c>
      <c r="F245" s="74" t="s">
        <v>833</v>
      </c>
      <c r="G245" s="75" t="s">
        <v>834</v>
      </c>
      <c r="H245" s="80" t="s">
        <v>701</v>
      </c>
      <c r="I245" s="75" t="s">
        <v>841</v>
      </c>
      <c r="J245" s="360" t="s">
        <v>972</v>
      </c>
      <c r="K245" s="430">
        <v>130000000</v>
      </c>
      <c r="L245" s="360" t="s">
        <v>978</v>
      </c>
      <c r="M245" s="103" t="s">
        <v>103</v>
      </c>
      <c r="N245" s="103" t="s">
        <v>917</v>
      </c>
      <c r="O245" s="18"/>
      <c r="P245" s="18"/>
      <c r="Q245" s="18"/>
      <c r="R245" s="18"/>
      <c r="S245" s="64" t="s">
        <v>62</v>
      </c>
      <c r="T245" s="80">
        <f t="shared" si="24"/>
        <v>2</v>
      </c>
      <c r="U245" s="18"/>
      <c r="V245" s="43">
        <v>1</v>
      </c>
      <c r="W245" s="43"/>
      <c r="X245" s="43">
        <v>1</v>
      </c>
      <c r="Y245" s="168" t="s">
        <v>979</v>
      </c>
      <c r="Z245" s="38" t="s">
        <v>96</v>
      </c>
      <c r="AE245" s="315">
        <f t="shared" si="22"/>
        <v>130000000</v>
      </c>
      <c r="AF245" s="37" t="s">
        <v>975</v>
      </c>
      <c r="AG245" s="15" t="s">
        <v>976</v>
      </c>
      <c r="AH245" s="46" t="s">
        <v>977</v>
      </c>
    </row>
    <row r="246" spans="1:34" ht="60" customHeight="1">
      <c r="A246" s="78" t="s">
        <v>362</v>
      </c>
      <c r="B246" s="163" t="s">
        <v>266</v>
      </c>
      <c r="C246" s="163" t="s">
        <v>698</v>
      </c>
      <c r="D246" s="39" t="s">
        <v>688</v>
      </c>
      <c r="E246" s="26" t="s">
        <v>971</v>
      </c>
      <c r="F246" s="74" t="s">
        <v>833</v>
      </c>
      <c r="G246" s="75" t="s">
        <v>834</v>
      </c>
      <c r="H246" s="80" t="s">
        <v>701</v>
      </c>
      <c r="I246" s="75" t="s">
        <v>841</v>
      </c>
      <c r="J246" s="360" t="s">
        <v>972</v>
      </c>
      <c r="K246" s="430">
        <v>70000000</v>
      </c>
      <c r="L246" s="360" t="s">
        <v>980</v>
      </c>
      <c r="M246" s="43" t="s">
        <v>103</v>
      </c>
      <c r="N246" s="39" t="s">
        <v>370</v>
      </c>
      <c r="O246" s="18"/>
      <c r="P246" s="18"/>
      <c r="Q246" s="18"/>
      <c r="R246" s="18"/>
      <c r="S246" s="64" t="s">
        <v>62</v>
      </c>
      <c r="T246" s="80">
        <f t="shared" si="24"/>
        <v>1</v>
      </c>
      <c r="U246" s="18"/>
      <c r="V246" s="43">
        <v>1</v>
      </c>
      <c r="W246" s="43"/>
      <c r="X246" s="43"/>
      <c r="Y246" s="168" t="s">
        <v>981</v>
      </c>
      <c r="Z246" s="38" t="s">
        <v>96</v>
      </c>
      <c r="AE246" s="315">
        <f t="shared" si="22"/>
        <v>70000000</v>
      </c>
      <c r="AF246" s="37" t="s">
        <v>975</v>
      </c>
      <c r="AG246" s="15" t="s">
        <v>976</v>
      </c>
      <c r="AH246" s="46" t="s">
        <v>977</v>
      </c>
    </row>
    <row r="247" spans="1:34">
      <c r="E247" s="26" t="s">
        <v>982</v>
      </c>
      <c r="F247" s="74"/>
      <c r="G247" s="75"/>
      <c r="H247" s="80"/>
      <c r="I247" s="75"/>
      <c r="J247" s="291" t="s">
        <v>983</v>
      </c>
      <c r="K247" s="252">
        <v>1162913000</v>
      </c>
      <c r="L247" s="5"/>
      <c r="M247" s="138"/>
      <c r="N247" s="139"/>
      <c r="S247" s="64"/>
      <c r="T247" s="67"/>
      <c r="V247" s="15"/>
      <c r="W247" s="15"/>
      <c r="X247" s="15"/>
      <c r="Y247" s="168"/>
      <c r="Z247" s="38" t="s">
        <v>96</v>
      </c>
      <c r="AE247" s="315">
        <f t="shared" si="22"/>
        <v>1162913000</v>
      </c>
      <c r="AF247" s="37"/>
      <c r="AG247" s="15"/>
      <c r="AH247" s="46"/>
    </row>
    <row r="248" spans="1:34">
      <c r="E248" s="26" t="s">
        <v>982</v>
      </c>
      <c r="F248" s="74"/>
      <c r="G248" s="75"/>
      <c r="H248" s="80"/>
      <c r="I248" s="75"/>
      <c r="J248" s="291" t="s">
        <v>983</v>
      </c>
      <c r="K248" s="252">
        <v>5000000000</v>
      </c>
      <c r="L248" s="5"/>
      <c r="M248" s="138"/>
      <c r="N248" s="139"/>
      <c r="S248" s="64"/>
      <c r="T248" s="67"/>
      <c r="V248" s="15"/>
      <c r="W248" s="15"/>
      <c r="X248" s="15"/>
      <c r="Y248" s="168"/>
      <c r="Z248" s="38" t="s">
        <v>124</v>
      </c>
      <c r="AE248" s="315">
        <f t="shared" si="22"/>
        <v>5000000000</v>
      </c>
      <c r="AF248" s="37"/>
      <c r="AG248" s="15"/>
      <c r="AH248" s="46"/>
    </row>
    <row r="249" spans="1:34" ht="15" customHeight="1">
      <c r="E249" s="18"/>
      <c r="F249" s="43"/>
      <c r="G249" s="18"/>
      <c r="H249" s="24"/>
      <c r="I249" s="18"/>
      <c r="J249" s="138"/>
      <c r="K249" s="253"/>
      <c r="L249" s="140"/>
      <c r="M249" s="138"/>
      <c r="N249" s="139"/>
      <c r="S249" s="15"/>
      <c r="T249" s="67">
        <f t="shared" si="24"/>
        <v>0</v>
      </c>
      <c r="Y249" s="168"/>
      <c r="Z249" s="141"/>
      <c r="AE249" s="315">
        <f t="shared" ref="AE249:AE257" si="25">K249</f>
        <v>0</v>
      </c>
    </row>
    <row r="250" spans="1:34" ht="15" customHeight="1">
      <c r="E250" s="18"/>
      <c r="F250" s="43"/>
      <c r="G250" s="18"/>
      <c r="H250" s="24"/>
      <c r="I250" s="18"/>
      <c r="J250" s="138"/>
      <c r="K250" s="254">
        <f>SUM(K20:K248)</f>
        <v>736326056544</v>
      </c>
      <c r="L250" s="140"/>
      <c r="M250" s="138"/>
      <c r="N250" s="139"/>
      <c r="S250" s="15"/>
      <c r="T250" s="67">
        <f t="shared" si="24"/>
        <v>0</v>
      </c>
      <c r="Y250" s="168"/>
      <c r="AE250" s="315">
        <f t="shared" si="25"/>
        <v>736326056544</v>
      </c>
    </row>
    <row r="251" spans="1:34" ht="15" customHeight="1">
      <c r="E251" s="18"/>
      <c r="F251" s="43"/>
      <c r="G251" s="18"/>
      <c r="H251" s="24"/>
      <c r="I251" s="18"/>
      <c r="J251" s="138"/>
      <c r="K251" s="138"/>
      <c r="L251" s="140"/>
      <c r="M251" s="138"/>
      <c r="N251" s="139"/>
      <c r="S251" s="15"/>
      <c r="T251" s="67">
        <f t="shared" si="24"/>
        <v>0</v>
      </c>
      <c r="AE251" s="315">
        <f t="shared" si="25"/>
        <v>0</v>
      </c>
    </row>
    <row r="252" spans="1:34" ht="15" customHeight="1">
      <c r="E252" s="18"/>
      <c r="F252" s="43"/>
      <c r="G252" s="18"/>
      <c r="H252" s="24"/>
      <c r="I252" s="18"/>
      <c r="J252" s="138" t="s">
        <v>984</v>
      </c>
      <c r="K252" s="254">
        <f>+K250-K247-K248</f>
        <v>730163143544</v>
      </c>
      <c r="L252" s="140"/>
      <c r="M252" s="138"/>
      <c r="N252" s="139"/>
      <c r="S252" s="15"/>
      <c r="T252" s="67">
        <f t="shared" si="24"/>
        <v>0</v>
      </c>
      <c r="AE252" s="315">
        <f t="shared" si="25"/>
        <v>730163143544</v>
      </c>
    </row>
    <row r="253" spans="1:34" ht="15" customHeight="1">
      <c r="E253" s="18"/>
      <c r="F253" s="43"/>
      <c r="G253" s="18"/>
      <c r="H253" s="24"/>
      <c r="I253" s="18"/>
      <c r="J253" s="138"/>
      <c r="K253" s="255"/>
      <c r="L253" s="140"/>
      <c r="M253" s="138"/>
      <c r="N253" s="139"/>
      <c r="S253" s="15"/>
      <c r="T253" s="67">
        <f t="shared" si="24"/>
        <v>0</v>
      </c>
      <c r="AE253" s="315">
        <f t="shared" si="25"/>
        <v>0</v>
      </c>
    </row>
    <row r="254" spans="1:34" ht="18" customHeight="1">
      <c r="E254" s="18"/>
      <c r="F254" s="43"/>
      <c r="G254" s="18"/>
      <c r="H254" s="24"/>
      <c r="I254" s="18"/>
      <c r="J254" s="138"/>
      <c r="K254" s="138"/>
      <c r="L254" s="140"/>
      <c r="M254" s="138"/>
      <c r="N254" s="139"/>
      <c r="S254" s="15"/>
      <c r="T254" s="67">
        <f t="shared" si="24"/>
        <v>0</v>
      </c>
      <c r="AE254" s="315">
        <f t="shared" si="25"/>
        <v>0</v>
      </c>
    </row>
    <row r="255" spans="1:34" ht="18" customHeight="1">
      <c r="E255" s="18"/>
      <c r="F255" s="43"/>
      <c r="G255" s="18"/>
      <c r="H255" s="24"/>
      <c r="I255" s="18"/>
      <c r="J255" s="138"/>
      <c r="K255" s="138"/>
      <c r="L255" s="140"/>
      <c r="M255" s="138"/>
      <c r="N255" s="139"/>
      <c r="S255" s="15"/>
      <c r="T255" s="67">
        <f t="shared" si="24"/>
        <v>0</v>
      </c>
      <c r="AE255" s="315">
        <f t="shared" si="25"/>
        <v>0</v>
      </c>
    </row>
    <row r="256" spans="1:34" ht="18" customHeight="1">
      <c r="E256" s="18"/>
      <c r="F256" s="43"/>
      <c r="G256" s="18"/>
      <c r="H256" s="24"/>
      <c r="I256" s="18"/>
      <c r="J256" s="138"/>
      <c r="K256" s="138"/>
      <c r="L256" s="140"/>
      <c r="M256" s="138"/>
      <c r="N256" s="139"/>
      <c r="S256" s="15"/>
      <c r="T256" s="67">
        <f t="shared" si="24"/>
        <v>0</v>
      </c>
      <c r="AE256" s="315">
        <f t="shared" si="25"/>
        <v>0</v>
      </c>
    </row>
    <row r="257" spans="5:31" ht="18" customHeight="1">
      <c r="E257" s="18"/>
      <c r="F257" s="43"/>
      <c r="G257" s="18"/>
      <c r="H257" s="24"/>
      <c r="I257" s="18"/>
      <c r="J257" s="138"/>
      <c r="K257" s="138"/>
      <c r="L257" s="140"/>
      <c r="M257" s="138"/>
      <c r="N257" s="139"/>
      <c r="S257" s="15"/>
      <c r="T257" s="67">
        <f t="shared" si="24"/>
        <v>0</v>
      </c>
      <c r="AE257" s="315">
        <f t="shared" si="25"/>
        <v>0</v>
      </c>
    </row>
    <row r="258" spans="5:31" ht="18" customHeight="1">
      <c r="E258" s="18"/>
      <c r="F258" s="43"/>
      <c r="G258" s="18"/>
      <c r="H258" s="24"/>
      <c r="I258" s="18"/>
      <c r="J258" s="138"/>
      <c r="K258" s="138"/>
      <c r="L258" s="140"/>
      <c r="M258" s="138"/>
      <c r="N258" s="139"/>
      <c r="S258" s="15"/>
      <c r="T258" s="67">
        <f t="shared" si="24"/>
        <v>0</v>
      </c>
      <c r="AE258" s="315">
        <f t="shared" ref="AE258:AE321" si="26">K258</f>
        <v>0</v>
      </c>
    </row>
    <row r="259" spans="5:31" ht="18" customHeight="1">
      <c r="E259" s="18"/>
      <c r="F259" s="43"/>
      <c r="G259" s="18"/>
      <c r="H259" s="24"/>
      <c r="I259" s="18"/>
      <c r="J259" s="138"/>
      <c r="K259" s="138"/>
      <c r="L259" s="140"/>
      <c r="M259" s="138"/>
      <c r="N259" s="139"/>
      <c r="S259" s="15"/>
      <c r="T259" s="67">
        <f t="shared" si="24"/>
        <v>0</v>
      </c>
      <c r="AE259" s="315">
        <f t="shared" si="26"/>
        <v>0</v>
      </c>
    </row>
    <row r="260" spans="5:31" ht="18" customHeight="1">
      <c r="E260" s="18"/>
      <c r="F260" s="43"/>
      <c r="G260" s="18"/>
      <c r="H260" s="24"/>
      <c r="I260" s="18"/>
      <c r="J260" s="138"/>
      <c r="K260" s="138"/>
      <c r="L260" s="140"/>
      <c r="M260" s="138"/>
      <c r="N260" s="139"/>
      <c r="S260" s="15"/>
      <c r="T260" s="67">
        <f t="shared" si="24"/>
        <v>0</v>
      </c>
      <c r="AE260" s="315">
        <f t="shared" si="26"/>
        <v>0</v>
      </c>
    </row>
    <row r="261" spans="5:31" ht="18" customHeight="1">
      <c r="E261" s="18"/>
      <c r="F261" s="43"/>
      <c r="G261" s="18"/>
      <c r="H261" s="24"/>
      <c r="I261" s="18"/>
      <c r="J261" s="138"/>
      <c r="K261" s="138"/>
      <c r="L261" s="140"/>
      <c r="M261" s="138"/>
      <c r="N261" s="139"/>
      <c r="S261" s="15"/>
      <c r="T261" s="67">
        <f t="shared" si="24"/>
        <v>0</v>
      </c>
      <c r="AE261" s="315">
        <f t="shared" si="26"/>
        <v>0</v>
      </c>
    </row>
    <row r="262" spans="5:31" ht="18" customHeight="1">
      <c r="E262" s="18"/>
      <c r="F262" s="43"/>
      <c r="G262" s="18"/>
      <c r="H262" s="24"/>
      <c r="I262" s="18"/>
      <c r="J262" s="138"/>
      <c r="K262" s="138"/>
      <c r="L262" s="140"/>
      <c r="M262" s="138"/>
      <c r="N262" s="139"/>
      <c r="S262" s="15"/>
      <c r="T262" s="67">
        <f t="shared" si="24"/>
        <v>0</v>
      </c>
      <c r="AE262" s="315">
        <f t="shared" si="26"/>
        <v>0</v>
      </c>
    </row>
    <row r="263" spans="5:31" ht="18" customHeight="1">
      <c r="E263" s="18"/>
      <c r="F263" s="43"/>
      <c r="G263" s="18"/>
      <c r="H263" s="24"/>
      <c r="I263" s="18"/>
      <c r="J263" s="138"/>
      <c r="K263" s="138"/>
      <c r="L263" s="140"/>
      <c r="M263" s="138"/>
      <c r="N263" s="139"/>
      <c r="S263" s="15"/>
      <c r="T263" s="67">
        <f t="shared" si="24"/>
        <v>0</v>
      </c>
      <c r="AE263" s="315">
        <f t="shared" si="26"/>
        <v>0</v>
      </c>
    </row>
    <row r="264" spans="5:31" ht="18" customHeight="1">
      <c r="E264" s="18"/>
      <c r="F264" s="43"/>
      <c r="G264" s="18"/>
      <c r="H264" s="24"/>
      <c r="I264" s="18"/>
      <c r="J264" s="138"/>
      <c r="K264" s="138"/>
      <c r="L264" s="140"/>
      <c r="M264" s="138"/>
      <c r="N264" s="139"/>
      <c r="S264" s="15"/>
      <c r="T264" s="67">
        <f t="shared" si="24"/>
        <v>0</v>
      </c>
      <c r="AE264" s="315">
        <f t="shared" si="26"/>
        <v>0</v>
      </c>
    </row>
    <row r="265" spans="5:31" ht="18" customHeight="1">
      <c r="E265" s="18"/>
      <c r="F265" s="43"/>
      <c r="G265" s="18"/>
      <c r="H265" s="24"/>
      <c r="I265" s="18"/>
      <c r="J265" s="138"/>
      <c r="K265" s="138"/>
      <c r="L265" s="140"/>
      <c r="M265" s="138"/>
      <c r="N265" s="139"/>
      <c r="S265" s="15"/>
      <c r="T265" s="67">
        <f t="shared" si="24"/>
        <v>0</v>
      </c>
      <c r="AE265" s="315">
        <f t="shared" si="26"/>
        <v>0</v>
      </c>
    </row>
    <row r="266" spans="5:31" ht="18" customHeight="1">
      <c r="E266" s="18"/>
      <c r="F266" s="43"/>
      <c r="G266" s="18"/>
      <c r="H266" s="24"/>
      <c r="I266" s="18"/>
      <c r="J266" s="138"/>
      <c r="K266" s="138"/>
      <c r="L266" s="140"/>
      <c r="M266" s="138"/>
      <c r="N266" s="139"/>
      <c r="S266" s="15"/>
      <c r="T266" s="67">
        <f t="shared" si="24"/>
        <v>0</v>
      </c>
      <c r="AE266" s="315">
        <f t="shared" si="26"/>
        <v>0</v>
      </c>
    </row>
    <row r="267" spans="5:31" ht="18" customHeight="1">
      <c r="E267" s="18"/>
      <c r="F267" s="43"/>
      <c r="G267" s="18"/>
      <c r="H267" s="24"/>
      <c r="I267" s="18"/>
      <c r="J267" s="138"/>
      <c r="K267" s="138"/>
      <c r="L267" s="140"/>
      <c r="M267" s="138"/>
      <c r="N267" s="139"/>
      <c r="S267" s="15"/>
      <c r="T267" s="67">
        <f t="shared" si="24"/>
        <v>0</v>
      </c>
      <c r="AE267" s="315">
        <f t="shared" si="26"/>
        <v>0</v>
      </c>
    </row>
    <row r="268" spans="5:31" ht="18" customHeight="1">
      <c r="E268" s="18"/>
      <c r="F268" s="43"/>
      <c r="G268" s="18"/>
      <c r="H268" s="24"/>
      <c r="I268" s="18"/>
      <c r="J268" s="138"/>
      <c r="K268" s="138"/>
      <c r="L268" s="140"/>
      <c r="M268" s="138"/>
      <c r="N268" s="139"/>
      <c r="S268" s="15"/>
      <c r="T268" s="67">
        <f t="shared" si="24"/>
        <v>0</v>
      </c>
      <c r="AE268" s="315">
        <f t="shared" si="26"/>
        <v>0</v>
      </c>
    </row>
    <row r="269" spans="5:31" ht="18" customHeight="1">
      <c r="E269" s="18"/>
      <c r="F269" s="43"/>
      <c r="G269" s="18"/>
      <c r="H269" s="24"/>
      <c r="I269" s="18"/>
      <c r="J269" s="138"/>
      <c r="K269" s="138"/>
      <c r="L269" s="140"/>
      <c r="M269" s="138"/>
      <c r="N269" s="139"/>
      <c r="S269" s="15"/>
      <c r="T269" s="67">
        <f t="shared" si="24"/>
        <v>0</v>
      </c>
      <c r="AE269" s="315">
        <f t="shared" si="26"/>
        <v>0</v>
      </c>
    </row>
    <row r="270" spans="5:31" ht="18" customHeight="1">
      <c r="E270" s="18"/>
      <c r="F270" s="43"/>
      <c r="G270" s="18"/>
      <c r="H270" s="24"/>
      <c r="I270" s="18"/>
      <c r="J270" s="138"/>
      <c r="K270" s="138"/>
      <c r="L270" s="140"/>
      <c r="M270" s="138"/>
      <c r="N270" s="139"/>
      <c r="S270" s="15"/>
      <c r="T270" s="67">
        <f t="shared" si="24"/>
        <v>0</v>
      </c>
      <c r="AE270" s="315">
        <f t="shared" si="26"/>
        <v>0</v>
      </c>
    </row>
    <row r="271" spans="5:31" ht="18" customHeight="1">
      <c r="E271" s="18"/>
      <c r="F271" s="43"/>
      <c r="G271" s="18"/>
      <c r="H271" s="24"/>
      <c r="I271" s="18"/>
      <c r="J271" s="138"/>
      <c r="K271" s="138"/>
      <c r="L271" s="140"/>
      <c r="M271" s="138"/>
      <c r="N271" s="139"/>
      <c r="S271" s="15"/>
      <c r="T271" s="67">
        <f t="shared" si="24"/>
        <v>0</v>
      </c>
      <c r="AE271" s="315">
        <f t="shared" si="26"/>
        <v>0</v>
      </c>
    </row>
    <row r="272" spans="5:31" ht="18" customHeight="1">
      <c r="E272" s="18"/>
      <c r="F272" s="43"/>
      <c r="G272" s="18"/>
      <c r="H272" s="24"/>
      <c r="I272" s="18"/>
      <c r="J272" s="138"/>
      <c r="K272" s="138"/>
      <c r="L272" s="140"/>
      <c r="M272" s="138"/>
      <c r="N272" s="139"/>
      <c r="S272" s="15"/>
      <c r="T272" s="67">
        <f t="shared" si="24"/>
        <v>0</v>
      </c>
      <c r="AE272" s="315">
        <f t="shared" si="26"/>
        <v>0</v>
      </c>
    </row>
    <row r="273" spans="5:31" ht="18" customHeight="1">
      <c r="E273" s="18"/>
      <c r="F273" s="43"/>
      <c r="G273" s="18"/>
      <c r="H273" s="24"/>
      <c r="I273" s="18"/>
      <c r="J273" s="138"/>
      <c r="K273" s="138"/>
      <c r="L273" s="140"/>
      <c r="M273" s="138"/>
      <c r="N273" s="139"/>
      <c r="S273" s="15"/>
      <c r="T273" s="67">
        <f t="shared" si="24"/>
        <v>0</v>
      </c>
      <c r="AE273" s="315">
        <f t="shared" si="26"/>
        <v>0</v>
      </c>
    </row>
    <row r="274" spans="5:31" ht="18" customHeight="1">
      <c r="E274" s="18"/>
      <c r="F274" s="43"/>
      <c r="G274" s="18"/>
      <c r="H274" s="24"/>
      <c r="I274" s="18"/>
      <c r="J274" s="138"/>
      <c r="K274" s="138"/>
      <c r="L274" s="140"/>
      <c r="M274" s="138"/>
      <c r="N274" s="139"/>
      <c r="S274" s="15"/>
      <c r="T274" s="67">
        <f t="shared" si="24"/>
        <v>0</v>
      </c>
      <c r="AE274" s="315">
        <f t="shared" si="26"/>
        <v>0</v>
      </c>
    </row>
    <row r="275" spans="5:31" ht="18" customHeight="1">
      <c r="E275" s="18"/>
      <c r="F275" s="43"/>
      <c r="G275" s="18"/>
      <c r="H275" s="24"/>
      <c r="I275" s="18"/>
      <c r="J275" s="138"/>
      <c r="K275" s="138"/>
      <c r="L275" s="140"/>
      <c r="M275" s="138"/>
      <c r="N275" s="139"/>
      <c r="S275" s="15"/>
      <c r="T275" s="67">
        <f t="shared" si="24"/>
        <v>0</v>
      </c>
      <c r="AE275" s="315">
        <f t="shared" si="26"/>
        <v>0</v>
      </c>
    </row>
    <row r="276" spans="5:31" ht="18" customHeight="1">
      <c r="E276" s="18"/>
      <c r="F276" s="43"/>
      <c r="G276" s="18"/>
      <c r="H276" s="24"/>
      <c r="I276" s="18"/>
      <c r="J276" s="138"/>
      <c r="K276" s="138"/>
      <c r="L276" s="140"/>
      <c r="M276" s="138"/>
      <c r="N276" s="139"/>
      <c r="S276" s="15"/>
      <c r="T276" s="67">
        <f t="shared" si="24"/>
        <v>0</v>
      </c>
      <c r="AE276" s="315">
        <f t="shared" si="26"/>
        <v>0</v>
      </c>
    </row>
    <row r="277" spans="5:31" ht="18" customHeight="1">
      <c r="E277" s="18"/>
      <c r="F277" s="43"/>
      <c r="G277" s="18"/>
      <c r="H277" s="24"/>
      <c r="I277" s="18"/>
      <c r="J277" s="138"/>
      <c r="K277" s="138"/>
      <c r="L277" s="140"/>
      <c r="M277" s="138"/>
      <c r="N277" s="139"/>
      <c r="S277" s="15"/>
      <c r="T277" s="67">
        <f t="shared" si="24"/>
        <v>0</v>
      </c>
      <c r="AE277" s="315">
        <f t="shared" si="26"/>
        <v>0</v>
      </c>
    </row>
    <row r="278" spans="5:31" ht="18" customHeight="1">
      <c r="E278" s="18"/>
      <c r="F278" s="43"/>
      <c r="G278" s="18"/>
      <c r="H278" s="24"/>
      <c r="I278" s="18"/>
      <c r="J278" s="138"/>
      <c r="K278" s="138"/>
      <c r="L278" s="140"/>
      <c r="M278" s="138"/>
      <c r="N278" s="139"/>
      <c r="S278" s="15"/>
      <c r="T278" s="67">
        <f t="shared" si="24"/>
        <v>0</v>
      </c>
      <c r="AE278" s="315">
        <f t="shared" si="26"/>
        <v>0</v>
      </c>
    </row>
    <row r="279" spans="5:31" ht="18" customHeight="1">
      <c r="E279" s="18"/>
      <c r="F279" s="43"/>
      <c r="G279" s="18"/>
      <c r="H279" s="24"/>
      <c r="I279" s="18"/>
      <c r="J279" s="138"/>
      <c r="K279" s="138"/>
      <c r="L279" s="140"/>
      <c r="M279" s="138"/>
      <c r="N279" s="139"/>
      <c r="S279" s="15"/>
      <c r="AE279" s="315">
        <f t="shared" si="26"/>
        <v>0</v>
      </c>
    </row>
    <row r="280" spans="5:31" ht="18" customHeight="1">
      <c r="E280" s="18"/>
      <c r="F280" s="43"/>
      <c r="G280" s="18"/>
      <c r="H280" s="24"/>
      <c r="I280" s="18"/>
      <c r="J280" s="138"/>
      <c r="K280" s="138"/>
      <c r="L280" s="140"/>
      <c r="M280" s="138"/>
      <c r="N280" s="139"/>
      <c r="S280" s="15"/>
      <c r="AE280" s="315">
        <f t="shared" si="26"/>
        <v>0</v>
      </c>
    </row>
    <row r="281" spans="5:31" ht="18" customHeight="1">
      <c r="E281" s="18"/>
      <c r="F281" s="43"/>
      <c r="G281" s="18"/>
      <c r="H281" s="24"/>
      <c r="I281" s="18"/>
      <c r="J281" s="138"/>
      <c r="K281" s="138"/>
      <c r="L281" s="140"/>
      <c r="M281" s="138"/>
      <c r="N281" s="139"/>
      <c r="S281" s="15"/>
      <c r="AE281" s="315">
        <f t="shared" si="26"/>
        <v>0</v>
      </c>
    </row>
    <row r="282" spans="5:31" ht="18" customHeight="1">
      <c r="E282" s="18"/>
      <c r="F282" s="43"/>
      <c r="G282" s="18"/>
      <c r="H282" s="24"/>
      <c r="I282" s="18"/>
      <c r="J282" s="138"/>
      <c r="K282" s="138"/>
      <c r="L282" s="140"/>
      <c r="M282" s="138"/>
      <c r="N282" s="139"/>
      <c r="S282" s="15"/>
      <c r="AE282" s="315">
        <f t="shared" si="26"/>
        <v>0</v>
      </c>
    </row>
    <row r="283" spans="5:31" ht="18" customHeight="1">
      <c r="E283" s="18"/>
      <c r="F283" s="43"/>
      <c r="G283" s="18"/>
      <c r="H283" s="24"/>
      <c r="I283" s="18"/>
      <c r="J283" s="138"/>
      <c r="K283" s="138"/>
      <c r="L283" s="140"/>
      <c r="M283" s="138"/>
      <c r="N283" s="139"/>
      <c r="S283" s="15"/>
      <c r="AE283" s="315">
        <f t="shared" si="26"/>
        <v>0</v>
      </c>
    </row>
    <row r="284" spans="5:31" ht="18" customHeight="1">
      <c r="E284" s="18"/>
      <c r="F284" s="43"/>
      <c r="G284" s="18"/>
      <c r="H284" s="24"/>
      <c r="I284" s="18"/>
      <c r="J284" s="138"/>
      <c r="K284" s="138"/>
      <c r="L284" s="140"/>
      <c r="M284" s="138"/>
      <c r="N284" s="139"/>
      <c r="S284" s="15"/>
      <c r="AE284" s="315">
        <f t="shared" si="26"/>
        <v>0</v>
      </c>
    </row>
    <row r="285" spans="5:31" ht="18" customHeight="1">
      <c r="E285" s="18"/>
      <c r="F285" s="43"/>
      <c r="G285" s="18"/>
      <c r="H285" s="24"/>
      <c r="I285" s="18"/>
      <c r="J285" s="138"/>
      <c r="K285" s="138"/>
      <c r="L285" s="140"/>
      <c r="M285" s="138"/>
      <c r="N285" s="139"/>
      <c r="S285" s="15"/>
      <c r="AE285" s="315">
        <f t="shared" si="26"/>
        <v>0</v>
      </c>
    </row>
    <row r="286" spans="5:31" ht="18" customHeight="1">
      <c r="E286" s="18"/>
      <c r="F286" s="43"/>
      <c r="G286" s="18"/>
      <c r="H286" s="24"/>
      <c r="I286" s="18"/>
      <c r="J286" s="138"/>
      <c r="K286" s="138"/>
      <c r="L286" s="140"/>
      <c r="M286" s="138"/>
      <c r="N286" s="139"/>
      <c r="S286" s="15"/>
      <c r="AE286" s="315">
        <f t="shared" si="26"/>
        <v>0</v>
      </c>
    </row>
    <row r="287" spans="5:31" ht="18" customHeight="1">
      <c r="E287" s="18"/>
      <c r="F287" s="43"/>
      <c r="G287" s="18"/>
      <c r="H287" s="24"/>
      <c r="I287" s="18"/>
      <c r="J287" s="138"/>
      <c r="K287" s="138"/>
      <c r="L287" s="140"/>
      <c r="M287" s="138"/>
      <c r="N287" s="139"/>
      <c r="S287" s="15"/>
      <c r="AE287" s="315">
        <f t="shared" si="26"/>
        <v>0</v>
      </c>
    </row>
    <row r="288" spans="5:31" ht="18" customHeight="1">
      <c r="E288" s="18"/>
      <c r="F288" s="43"/>
      <c r="G288" s="18"/>
      <c r="H288" s="24"/>
      <c r="I288" s="18"/>
      <c r="J288" s="138"/>
      <c r="K288" s="138"/>
      <c r="L288" s="140"/>
      <c r="M288" s="138"/>
      <c r="N288" s="139"/>
      <c r="S288" s="15"/>
      <c r="AE288" s="315">
        <f t="shared" si="26"/>
        <v>0</v>
      </c>
    </row>
    <row r="289" spans="5:31" ht="18" customHeight="1">
      <c r="E289" s="18"/>
      <c r="F289" s="43"/>
      <c r="G289" s="18"/>
      <c r="H289" s="24"/>
      <c r="I289" s="18"/>
      <c r="J289" s="138"/>
      <c r="K289" s="138"/>
      <c r="L289" s="140"/>
      <c r="M289" s="138"/>
      <c r="N289" s="139"/>
      <c r="S289" s="15"/>
      <c r="AE289" s="315">
        <f t="shared" si="26"/>
        <v>0</v>
      </c>
    </row>
    <row r="290" spans="5:31" ht="18" customHeight="1">
      <c r="E290" s="18"/>
      <c r="F290" s="43"/>
      <c r="G290" s="18"/>
      <c r="H290" s="24"/>
      <c r="I290" s="18"/>
      <c r="J290" s="138"/>
      <c r="K290" s="138"/>
      <c r="L290" s="140"/>
      <c r="M290" s="138"/>
      <c r="N290" s="139"/>
      <c r="S290" s="15"/>
      <c r="AE290" s="315">
        <f t="shared" si="26"/>
        <v>0</v>
      </c>
    </row>
    <row r="291" spans="5:31" ht="18" customHeight="1">
      <c r="E291" s="18"/>
      <c r="F291" s="43"/>
      <c r="G291" s="18"/>
      <c r="H291" s="24"/>
      <c r="I291" s="18"/>
      <c r="J291" s="138"/>
      <c r="K291" s="138"/>
      <c r="L291" s="140"/>
      <c r="M291" s="138"/>
      <c r="N291" s="139"/>
      <c r="S291" s="15"/>
      <c r="AE291" s="315">
        <f t="shared" si="26"/>
        <v>0</v>
      </c>
    </row>
    <row r="292" spans="5:31" ht="18" customHeight="1">
      <c r="E292" s="18"/>
      <c r="F292" s="43"/>
      <c r="G292" s="18"/>
      <c r="H292" s="24"/>
      <c r="I292" s="18"/>
      <c r="J292" s="138"/>
      <c r="K292" s="138"/>
      <c r="L292" s="140"/>
      <c r="M292" s="138"/>
      <c r="N292" s="139"/>
      <c r="S292" s="15"/>
      <c r="AE292" s="315">
        <f t="shared" si="26"/>
        <v>0</v>
      </c>
    </row>
    <row r="293" spans="5:31" ht="18" customHeight="1">
      <c r="E293" s="18"/>
      <c r="F293" s="43"/>
      <c r="G293" s="18"/>
      <c r="H293" s="24"/>
      <c r="I293" s="18"/>
      <c r="J293" s="138"/>
      <c r="K293" s="138"/>
      <c r="L293" s="140"/>
      <c r="M293" s="138"/>
      <c r="N293" s="139"/>
      <c r="S293" s="15"/>
      <c r="AE293" s="315">
        <f t="shared" si="26"/>
        <v>0</v>
      </c>
    </row>
    <row r="294" spans="5:31" ht="18" customHeight="1">
      <c r="E294" s="18"/>
      <c r="F294" s="43"/>
      <c r="G294" s="18"/>
      <c r="H294" s="24"/>
      <c r="I294" s="18"/>
      <c r="J294" s="138"/>
      <c r="K294" s="138"/>
      <c r="L294" s="140"/>
      <c r="M294" s="138"/>
      <c r="N294" s="139"/>
      <c r="S294" s="15"/>
      <c r="AE294" s="315">
        <f t="shared" si="26"/>
        <v>0</v>
      </c>
    </row>
    <row r="295" spans="5:31" ht="18" customHeight="1">
      <c r="E295" s="18"/>
      <c r="F295" s="43"/>
      <c r="G295" s="18"/>
      <c r="H295" s="24"/>
      <c r="I295" s="18"/>
      <c r="J295" s="138"/>
      <c r="K295" s="138"/>
      <c r="L295" s="140"/>
      <c r="M295" s="138"/>
      <c r="N295" s="139"/>
      <c r="S295" s="15"/>
      <c r="AE295" s="315">
        <f t="shared" si="26"/>
        <v>0</v>
      </c>
    </row>
    <row r="296" spans="5:31" ht="18" customHeight="1">
      <c r="E296" s="18"/>
      <c r="F296" s="43"/>
      <c r="G296" s="18"/>
      <c r="H296" s="24"/>
      <c r="I296" s="18"/>
      <c r="J296" s="138"/>
      <c r="K296" s="138"/>
      <c r="L296" s="140"/>
      <c r="M296" s="138"/>
      <c r="N296" s="139"/>
      <c r="S296" s="15"/>
      <c r="AE296" s="315">
        <f t="shared" si="26"/>
        <v>0</v>
      </c>
    </row>
    <row r="297" spans="5:31" ht="18" customHeight="1">
      <c r="E297" s="18"/>
      <c r="F297" s="43"/>
      <c r="G297" s="18"/>
      <c r="H297" s="24"/>
      <c r="I297" s="18"/>
      <c r="J297" s="138"/>
      <c r="K297" s="138"/>
      <c r="L297" s="140"/>
      <c r="M297" s="138"/>
      <c r="N297" s="139"/>
      <c r="S297" s="15"/>
      <c r="AE297" s="315">
        <f t="shared" si="26"/>
        <v>0</v>
      </c>
    </row>
    <row r="298" spans="5:31" ht="18" customHeight="1">
      <c r="E298" s="18"/>
      <c r="F298" s="43"/>
      <c r="G298" s="18"/>
      <c r="H298" s="24"/>
      <c r="I298" s="18"/>
      <c r="J298" s="138"/>
      <c r="K298" s="138"/>
      <c r="L298" s="140"/>
      <c r="M298" s="138"/>
      <c r="N298" s="139"/>
      <c r="S298" s="15"/>
      <c r="AE298" s="315">
        <f t="shared" si="26"/>
        <v>0</v>
      </c>
    </row>
    <row r="299" spans="5:31" ht="18" customHeight="1">
      <c r="E299" s="18"/>
      <c r="F299" s="43"/>
      <c r="G299" s="18"/>
      <c r="H299" s="24"/>
      <c r="I299" s="18"/>
      <c r="J299" s="138"/>
      <c r="K299" s="138"/>
      <c r="L299" s="140"/>
      <c r="M299" s="138"/>
      <c r="N299" s="139"/>
      <c r="S299" s="15"/>
      <c r="AE299" s="315">
        <f t="shared" si="26"/>
        <v>0</v>
      </c>
    </row>
    <row r="300" spans="5:31" ht="18" customHeight="1">
      <c r="E300" s="18"/>
      <c r="F300" s="43"/>
      <c r="G300" s="18"/>
      <c r="H300" s="24"/>
      <c r="I300" s="18"/>
      <c r="J300" s="138"/>
      <c r="K300" s="138"/>
      <c r="L300" s="140"/>
      <c r="M300" s="138"/>
      <c r="N300" s="139"/>
      <c r="S300" s="15"/>
      <c r="AE300" s="315">
        <f t="shared" si="26"/>
        <v>0</v>
      </c>
    </row>
    <row r="301" spans="5:31" ht="18" customHeight="1">
      <c r="F301" s="15"/>
      <c r="J301" s="138"/>
      <c r="K301" s="138"/>
      <c r="L301" s="140"/>
      <c r="M301" s="138"/>
      <c r="N301" s="139"/>
      <c r="S301" s="15"/>
      <c r="AE301" s="315">
        <f t="shared" si="26"/>
        <v>0</v>
      </c>
    </row>
    <row r="302" spans="5:31" ht="18" customHeight="1">
      <c r="F302" s="15"/>
      <c r="J302" s="138"/>
      <c r="K302" s="138"/>
      <c r="L302" s="140"/>
      <c r="M302" s="138"/>
      <c r="N302" s="139"/>
      <c r="S302" s="15"/>
      <c r="AE302" s="315">
        <f t="shared" si="26"/>
        <v>0</v>
      </c>
    </row>
    <row r="303" spans="5:31" ht="18" customHeight="1">
      <c r="F303" s="15"/>
      <c r="J303" s="138"/>
      <c r="K303" s="138"/>
      <c r="L303" s="140"/>
      <c r="M303" s="138"/>
      <c r="N303" s="139"/>
      <c r="S303" s="15"/>
      <c r="AE303" s="315">
        <f t="shared" si="26"/>
        <v>0</v>
      </c>
    </row>
    <row r="304" spans="5:31" ht="18" customHeight="1">
      <c r="F304" s="15"/>
      <c r="J304" s="138"/>
      <c r="K304" s="138"/>
      <c r="L304" s="140"/>
      <c r="M304" s="138"/>
      <c r="N304" s="139"/>
      <c r="S304" s="15"/>
      <c r="AE304" s="315">
        <f t="shared" si="26"/>
        <v>0</v>
      </c>
    </row>
    <row r="305" spans="6:31" ht="18" customHeight="1">
      <c r="F305" s="15"/>
      <c r="J305" s="138"/>
      <c r="K305" s="138"/>
      <c r="L305" s="140"/>
      <c r="M305" s="138"/>
      <c r="N305" s="139"/>
      <c r="S305" s="15"/>
      <c r="AE305" s="315">
        <f t="shared" si="26"/>
        <v>0</v>
      </c>
    </row>
    <row r="306" spans="6:31" ht="18" customHeight="1">
      <c r="F306" s="15"/>
      <c r="J306" s="138"/>
      <c r="K306" s="138"/>
      <c r="L306" s="140"/>
      <c r="M306" s="138"/>
      <c r="N306" s="139"/>
      <c r="S306" s="15"/>
      <c r="AE306" s="315">
        <f t="shared" si="26"/>
        <v>0</v>
      </c>
    </row>
    <row r="307" spans="6:31" ht="18" customHeight="1">
      <c r="F307" s="15"/>
      <c r="J307" s="138"/>
      <c r="K307" s="138"/>
      <c r="L307" s="140"/>
      <c r="M307" s="138"/>
      <c r="N307" s="139"/>
      <c r="S307" s="15"/>
      <c r="AE307" s="315">
        <f t="shared" si="26"/>
        <v>0</v>
      </c>
    </row>
    <row r="308" spans="6:31" ht="18" customHeight="1">
      <c r="F308" s="15"/>
      <c r="J308" s="138"/>
      <c r="K308" s="138"/>
      <c r="L308" s="140"/>
      <c r="M308" s="138"/>
      <c r="N308" s="139"/>
      <c r="S308" s="15"/>
      <c r="AE308" s="315">
        <f t="shared" si="26"/>
        <v>0</v>
      </c>
    </row>
    <row r="309" spans="6:31" ht="18" customHeight="1">
      <c r="F309" s="15"/>
      <c r="J309" s="138"/>
      <c r="K309" s="138"/>
      <c r="L309" s="140"/>
      <c r="M309" s="138"/>
      <c r="N309" s="139"/>
      <c r="S309" s="15"/>
      <c r="AE309" s="315">
        <f t="shared" si="26"/>
        <v>0</v>
      </c>
    </row>
    <row r="310" spans="6:31" ht="18" customHeight="1">
      <c r="F310" s="15"/>
      <c r="J310" s="138"/>
      <c r="K310" s="138"/>
      <c r="L310" s="140"/>
      <c r="M310" s="138"/>
      <c r="N310" s="139"/>
      <c r="S310" s="15"/>
      <c r="AE310" s="315">
        <f t="shared" si="26"/>
        <v>0</v>
      </c>
    </row>
    <row r="311" spans="6:31" ht="18" customHeight="1">
      <c r="F311" s="15"/>
      <c r="J311" s="138"/>
      <c r="K311" s="138"/>
      <c r="L311" s="140"/>
      <c r="M311" s="138"/>
      <c r="N311" s="139"/>
      <c r="S311" s="15"/>
      <c r="AE311" s="315">
        <f t="shared" si="26"/>
        <v>0</v>
      </c>
    </row>
    <row r="312" spans="6:31" ht="18" customHeight="1">
      <c r="F312" s="15"/>
      <c r="J312" s="138"/>
      <c r="K312" s="138"/>
      <c r="L312" s="140"/>
      <c r="M312" s="138"/>
      <c r="N312" s="139"/>
      <c r="S312" s="15"/>
      <c r="AE312" s="315">
        <f t="shared" si="26"/>
        <v>0</v>
      </c>
    </row>
    <row r="313" spans="6:31" ht="18" customHeight="1">
      <c r="F313" s="15"/>
      <c r="J313" s="138"/>
      <c r="K313" s="138"/>
      <c r="L313" s="140"/>
      <c r="M313" s="138"/>
      <c r="N313" s="139"/>
      <c r="S313" s="15"/>
      <c r="AE313" s="315">
        <f t="shared" si="26"/>
        <v>0</v>
      </c>
    </row>
    <row r="314" spans="6:31" ht="18" customHeight="1">
      <c r="F314" s="15"/>
      <c r="J314" s="138"/>
      <c r="K314" s="138"/>
      <c r="L314" s="140"/>
      <c r="M314" s="138"/>
      <c r="N314" s="139"/>
      <c r="S314" s="15"/>
      <c r="AE314" s="315">
        <f t="shared" si="26"/>
        <v>0</v>
      </c>
    </row>
    <row r="315" spans="6:31" ht="18" customHeight="1">
      <c r="F315" s="15"/>
      <c r="J315" s="138"/>
      <c r="K315" s="138"/>
      <c r="L315" s="140"/>
      <c r="M315" s="138"/>
      <c r="N315" s="139"/>
      <c r="S315" s="15"/>
      <c r="AE315" s="315">
        <f t="shared" si="26"/>
        <v>0</v>
      </c>
    </row>
    <row r="316" spans="6:31" ht="18" customHeight="1">
      <c r="F316" s="15"/>
      <c r="J316" s="138"/>
      <c r="K316" s="138"/>
      <c r="L316" s="140"/>
      <c r="M316" s="138"/>
      <c r="N316" s="139"/>
      <c r="S316" s="15"/>
      <c r="AE316" s="315">
        <f t="shared" si="26"/>
        <v>0</v>
      </c>
    </row>
    <row r="317" spans="6:31" ht="18" customHeight="1">
      <c r="F317" s="15"/>
      <c r="J317" s="138"/>
      <c r="K317" s="138"/>
      <c r="L317" s="140"/>
      <c r="M317" s="138"/>
      <c r="N317" s="139"/>
      <c r="S317" s="15"/>
      <c r="AE317" s="315">
        <f t="shared" si="26"/>
        <v>0</v>
      </c>
    </row>
    <row r="318" spans="6:31" ht="18" customHeight="1">
      <c r="F318" s="15"/>
      <c r="J318" s="138"/>
      <c r="K318" s="138"/>
      <c r="L318" s="140"/>
      <c r="M318" s="138"/>
      <c r="N318" s="139"/>
      <c r="S318" s="15"/>
      <c r="AE318" s="315">
        <f t="shared" si="26"/>
        <v>0</v>
      </c>
    </row>
    <row r="319" spans="6:31" ht="18" customHeight="1">
      <c r="F319" s="15"/>
      <c r="J319" s="138"/>
      <c r="K319" s="138"/>
      <c r="L319" s="140"/>
      <c r="M319" s="138"/>
      <c r="N319" s="41"/>
      <c r="S319" s="15"/>
      <c r="AE319" s="315">
        <f t="shared" si="26"/>
        <v>0</v>
      </c>
    </row>
    <row r="320" spans="6:31" ht="18" customHeight="1">
      <c r="F320" s="15"/>
      <c r="J320" s="138"/>
      <c r="K320" s="138"/>
      <c r="L320" s="140"/>
      <c r="M320" s="138"/>
      <c r="N320" s="41"/>
      <c r="S320" s="15"/>
      <c r="AE320" s="315">
        <f t="shared" si="26"/>
        <v>0</v>
      </c>
    </row>
    <row r="321" spans="6:31" ht="18" customHeight="1">
      <c r="F321" s="15"/>
      <c r="J321" s="138"/>
      <c r="K321" s="138"/>
      <c r="L321" s="140"/>
      <c r="M321" s="138"/>
      <c r="N321" s="41"/>
      <c r="S321" s="15"/>
      <c r="AE321" s="315">
        <f t="shared" si="26"/>
        <v>0</v>
      </c>
    </row>
    <row r="322" spans="6:31" ht="18" customHeight="1">
      <c r="F322" s="15"/>
      <c r="J322" s="138"/>
      <c r="K322" s="138"/>
      <c r="L322" s="140"/>
      <c r="M322" s="138"/>
      <c r="N322" s="41"/>
      <c r="S322" s="15"/>
      <c r="AE322" s="315">
        <f t="shared" ref="AE322:AE349" si="27">K322</f>
        <v>0</v>
      </c>
    </row>
    <row r="323" spans="6:31" ht="18" customHeight="1">
      <c r="F323" s="15"/>
      <c r="J323" s="138"/>
      <c r="K323" s="138"/>
      <c r="L323" s="140"/>
      <c r="M323" s="138"/>
      <c r="N323" s="41"/>
      <c r="S323" s="15"/>
      <c r="AE323" s="315">
        <f t="shared" si="27"/>
        <v>0</v>
      </c>
    </row>
    <row r="324" spans="6:31" ht="18" customHeight="1">
      <c r="F324" s="15"/>
      <c r="J324" s="138"/>
      <c r="K324" s="138"/>
      <c r="L324" s="140"/>
      <c r="M324" s="138"/>
      <c r="N324" s="41"/>
      <c r="S324" s="15"/>
      <c r="AE324" s="315">
        <f t="shared" si="27"/>
        <v>0</v>
      </c>
    </row>
    <row r="325" spans="6:31" ht="18" customHeight="1">
      <c r="F325" s="15"/>
      <c r="J325" s="138"/>
      <c r="K325" s="138"/>
      <c r="L325" s="140"/>
      <c r="M325" s="138"/>
      <c r="N325" s="41"/>
      <c r="S325" s="15"/>
      <c r="AE325" s="315">
        <f t="shared" si="27"/>
        <v>0</v>
      </c>
    </row>
    <row r="326" spans="6:31" ht="18" customHeight="1">
      <c r="F326" s="15"/>
      <c r="J326" s="138"/>
      <c r="K326" s="138"/>
      <c r="L326" s="140"/>
      <c r="M326" s="138"/>
      <c r="N326" s="41"/>
      <c r="S326" s="15"/>
      <c r="AE326" s="315">
        <f t="shared" si="27"/>
        <v>0</v>
      </c>
    </row>
    <row r="327" spans="6:31" ht="18" customHeight="1">
      <c r="F327" s="15"/>
      <c r="J327" s="138"/>
      <c r="K327" s="138"/>
      <c r="L327" s="140"/>
      <c r="M327" s="138"/>
      <c r="N327" s="41"/>
      <c r="S327" s="15"/>
      <c r="AE327" s="315">
        <f t="shared" si="27"/>
        <v>0</v>
      </c>
    </row>
    <row r="328" spans="6:31" ht="18" customHeight="1">
      <c r="F328" s="15"/>
      <c r="J328" s="138"/>
      <c r="K328" s="138"/>
      <c r="L328" s="140"/>
      <c r="M328" s="138"/>
      <c r="N328" s="41"/>
      <c r="S328" s="15"/>
      <c r="AE328" s="315">
        <f t="shared" si="27"/>
        <v>0</v>
      </c>
    </row>
    <row r="329" spans="6:31" ht="18" customHeight="1">
      <c r="F329" s="15"/>
      <c r="J329" s="138"/>
      <c r="K329" s="138"/>
      <c r="L329" s="140"/>
      <c r="M329" s="138"/>
      <c r="N329" s="41"/>
      <c r="S329" s="15"/>
      <c r="AE329" s="315">
        <f t="shared" si="27"/>
        <v>0</v>
      </c>
    </row>
    <row r="330" spans="6:31" ht="18" customHeight="1">
      <c r="F330" s="15"/>
      <c r="J330" s="138"/>
      <c r="K330" s="138"/>
      <c r="L330" s="140"/>
      <c r="M330" s="138"/>
      <c r="N330" s="41"/>
      <c r="S330" s="15"/>
      <c r="AE330" s="315">
        <f t="shared" si="27"/>
        <v>0</v>
      </c>
    </row>
    <row r="331" spans="6:31" ht="18" customHeight="1">
      <c r="F331" s="15"/>
      <c r="J331" s="138"/>
      <c r="K331" s="138"/>
      <c r="L331" s="140"/>
      <c r="M331" s="138"/>
      <c r="N331" s="41"/>
      <c r="S331" s="15"/>
      <c r="AE331" s="315">
        <f t="shared" si="27"/>
        <v>0</v>
      </c>
    </row>
    <row r="332" spans="6:31" ht="18" customHeight="1">
      <c r="F332" s="15"/>
      <c r="J332" s="138"/>
      <c r="K332" s="138"/>
      <c r="L332" s="140"/>
      <c r="M332" s="138"/>
      <c r="N332" s="41"/>
      <c r="S332" s="15"/>
      <c r="AE332" s="315">
        <f t="shared" si="27"/>
        <v>0</v>
      </c>
    </row>
    <row r="333" spans="6:31" ht="18" customHeight="1">
      <c r="F333" s="15"/>
      <c r="J333" s="138"/>
      <c r="K333" s="138"/>
      <c r="L333" s="140"/>
      <c r="M333" s="138"/>
      <c r="N333" s="41"/>
      <c r="S333" s="15"/>
      <c r="AE333" s="315">
        <f t="shared" si="27"/>
        <v>0</v>
      </c>
    </row>
    <row r="334" spans="6:31" ht="18" customHeight="1">
      <c r="F334" s="15"/>
      <c r="J334" s="138"/>
      <c r="K334" s="138"/>
      <c r="L334" s="140"/>
      <c r="M334" s="138"/>
      <c r="N334" s="41"/>
      <c r="S334" s="15"/>
      <c r="AE334" s="315">
        <f t="shared" si="27"/>
        <v>0</v>
      </c>
    </row>
    <row r="335" spans="6:31" ht="18" customHeight="1">
      <c r="F335" s="15"/>
      <c r="J335" s="138"/>
      <c r="K335" s="138"/>
      <c r="L335" s="140"/>
      <c r="M335" s="138"/>
      <c r="N335" s="41"/>
      <c r="S335" s="15"/>
      <c r="AE335" s="315">
        <f t="shared" si="27"/>
        <v>0</v>
      </c>
    </row>
    <row r="336" spans="6:31" ht="18" customHeight="1">
      <c r="F336" s="15"/>
      <c r="J336" s="138"/>
      <c r="K336" s="138"/>
      <c r="L336" s="140"/>
      <c r="M336" s="138"/>
      <c r="N336" s="41"/>
      <c r="S336" s="15"/>
      <c r="AE336" s="315">
        <f t="shared" si="27"/>
        <v>0</v>
      </c>
    </row>
    <row r="337" spans="6:31" ht="18" customHeight="1">
      <c r="F337" s="15"/>
      <c r="J337" s="138"/>
      <c r="K337" s="138"/>
      <c r="L337" s="140"/>
      <c r="M337" s="138"/>
      <c r="N337" s="41"/>
      <c r="S337" s="15"/>
      <c r="AE337" s="315">
        <f t="shared" si="27"/>
        <v>0</v>
      </c>
    </row>
    <row r="338" spans="6:31" ht="18" customHeight="1">
      <c r="F338" s="15"/>
      <c r="J338" s="138"/>
      <c r="K338" s="138"/>
      <c r="L338" s="140"/>
      <c r="M338" s="138"/>
      <c r="N338" s="41"/>
      <c r="S338" s="15"/>
      <c r="AE338" s="315">
        <f t="shared" si="27"/>
        <v>0</v>
      </c>
    </row>
    <row r="339" spans="6:31" ht="18" customHeight="1">
      <c r="F339" s="15"/>
      <c r="J339" s="138"/>
      <c r="K339" s="138"/>
      <c r="L339" s="140"/>
      <c r="M339" s="138"/>
      <c r="N339" s="41"/>
      <c r="S339" s="15"/>
      <c r="AE339" s="315">
        <f t="shared" si="27"/>
        <v>0</v>
      </c>
    </row>
    <row r="340" spans="6:31" ht="18" customHeight="1">
      <c r="F340" s="15"/>
      <c r="J340" s="138"/>
      <c r="K340" s="138"/>
      <c r="L340" s="140"/>
      <c r="M340" s="138"/>
      <c r="N340" s="41"/>
      <c r="S340" s="15"/>
      <c r="AE340" s="315">
        <f t="shared" si="27"/>
        <v>0</v>
      </c>
    </row>
    <row r="341" spans="6:31" ht="18" customHeight="1">
      <c r="F341" s="15"/>
      <c r="J341" s="138"/>
      <c r="K341" s="138"/>
      <c r="L341" s="140"/>
      <c r="M341" s="138"/>
      <c r="N341" s="41"/>
      <c r="S341" s="15"/>
      <c r="AE341" s="315">
        <f t="shared" si="27"/>
        <v>0</v>
      </c>
    </row>
    <row r="342" spans="6:31" ht="18" customHeight="1">
      <c r="F342" s="15"/>
      <c r="J342" s="138"/>
      <c r="K342" s="138"/>
      <c r="L342" s="140"/>
      <c r="M342" s="138"/>
      <c r="N342" s="41"/>
      <c r="S342" s="15"/>
      <c r="AE342" s="315">
        <f t="shared" si="27"/>
        <v>0</v>
      </c>
    </row>
    <row r="343" spans="6:31" ht="18" customHeight="1">
      <c r="F343" s="15"/>
      <c r="J343" s="138"/>
      <c r="K343" s="138"/>
      <c r="L343" s="140"/>
      <c r="M343" s="138"/>
      <c r="N343" s="41"/>
      <c r="S343" s="15"/>
      <c r="AE343" s="315">
        <f t="shared" si="27"/>
        <v>0</v>
      </c>
    </row>
    <row r="344" spans="6:31" ht="18" customHeight="1">
      <c r="F344" s="15"/>
      <c r="J344" s="138"/>
      <c r="K344" s="138"/>
      <c r="L344" s="140"/>
      <c r="M344" s="138"/>
      <c r="N344" s="41"/>
      <c r="S344" s="15"/>
      <c r="AE344" s="315">
        <f t="shared" si="27"/>
        <v>0</v>
      </c>
    </row>
    <row r="345" spans="6:31" ht="18" customHeight="1">
      <c r="F345" s="15"/>
      <c r="J345" s="138"/>
      <c r="K345" s="138"/>
      <c r="L345" s="140"/>
      <c r="M345" s="138"/>
      <c r="N345" s="41"/>
      <c r="S345" s="15"/>
      <c r="AE345" s="315">
        <f t="shared" si="27"/>
        <v>0</v>
      </c>
    </row>
    <row r="346" spans="6:31" ht="18" customHeight="1">
      <c r="F346" s="15"/>
      <c r="J346" s="138"/>
      <c r="K346" s="138"/>
      <c r="L346" s="140"/>
      <c r="M346" s="138"/>
      <c r="N346" s="41"/>
      <c r="S346" s="15"/>
      <c r="AE346" s="315">
        <f t="shared" si="27"/>
        <v>0</v>
      </c>
    </row>
    <row r="347" spans="6:31" ht="18" customHeight="1">
      <c r="F347" s="15"/>
      <c r="J347" s="138"/>
      <c r="K347" s="138"/>
      <c r="L347" s="140"/>
      <c r="M347" s="138"/>
      <c r="N347" s="41"/>
      <c r="S347" s="15"/>
      <c r="AE347" s="315">
        <f t="shared" si="27"/>
        <v>0</v>
      </c>
    </row>
    <row r="348" spans="6:31" ht="18" customHeight="1">
      <c r="F348" s="15"/>
      <c r="J348" s="138"/>
      <c r="K348" s="138"/>
      <c r="L348" s="140"/>
      <c r="M348" s="138"/>
      <c r="N348" s="41"/>
      <c r="S348" s="15"/>
      <c r="AE348" s="315">
        <f t="shared" si="27"/>
        <v>0</v>
      </c>
    </row>
    <row r="349" spans="6:31" ht="18" customHeight="1">
      <c r="F349" s="15"/>
      <c r="J349" s="138"/>
      <c r="K349" s="138"/>
      <c r="L349" s="140"/>
      <c r="M349" s="138"/>
      <c r="N349" s="41"/>
      <c r="S349" s="15"/>
      <c r="AE349" s="315">
        <f t="shared" si="27"/>
        <v>0</v>
      </c>
    </row>
    <row r="350" spans="6:31" ht="18" customHeight="1">
      <c r="J350" s="18"/>
      <c r="K350" s="18"/>
      <c r="L350" s="142"/>
      <c r="M350" s="18"/>
      <c r="N350" s="18"/>
    </row>
    <row r="351" spans="6:31" ht="18" customHeight="1">
      <c r="J351" s="18"/>
      <c r="K351" s="18"/>
      <c r="L351" s="142"/>
      <c r="M351" s="18"/>
      <c r="N351" s="18"/>
    </row>
    <row r="352" spans="6:31" ht="18" customHeight="1">
      <c r="J352" s="18"/>
      <c r="K352" s="18"/>
      <c r="L352" s="142"/>
      <c r="M352" s="18"/>
      <c r="N352" s="18"/>
    </row>
    <row r="353" spans="10:14" ht="18" customHeight="1">
      <c r="J353" s="18"/>
      <c r="K353" s="18"/>
      <c r="L353" s="142"/>
      <c r="M353" s="18"/>
      <c r="N353" s="18"/>
    </row>
    <row r="354" spans="10:14" ht="18" customHeight="1">
      <c r="J354" s="18"/>
      <c r="K354" s="18"/>
      <c r="L354" s="142"/>
      <c r="M354" s="18"/>
      <c r="N354" s="18"/>
    </row>
    <row r="355" spans="10:14">
      <c r="J355" s="143" t="s">
        <v>985</v>
      </c>
      <c r="K355" s="18"/>
      <c r="L355" s="18"/>
      <c r="M355" s="18"/>
      <c r="N355" s="18"/>
    </row>
    <row r="356" spans="10:14" ht="17.25">
      <c r="J356" s="144" t="s">
        <v>986</v>
      </c>
      <c r="K356" s="18"/>
      <c r="L356" s="18"/>
      <c r="M356" s="18"/>
      <c r="N356" s="18"/>
    </row>
    <row r="357" spans="10:14" ht="17.25">
      <c r="J357" s="144" t="s">
        <v>987</v>
      </c>
      <c r="K357" s="18"/>
      <c r="L357" s="18"/>
      <c r="M357" s="18"/>
      <c r="N357" s="18"/>
    </row>
    <row r="358" spans="10:14" ht="17.25">
      <c r="J358" s="144" t="s">
        <v>988</v>
      </c>
      <c r="K358" s="18"/>
      <c r="L358" s="18"/>
      <c r="M358" s="18"/>
      <c r="N358" s="18"/>
    </row>
    <row r="359" spans="10:14" ht="17.25">
      <c r="J359" s="144" t="s">
        <v>989</v>
      </c>
      <c r="K359" s="18"/>
      <c r="L359" s="18"/>
      <c r="M359" s="18"/>
      <c r="N359" s="18"/>
    </row>
    <row r="360" spans="10:14" ht="17.25">
      <c r="J360" s="144" t="s">
        <v>990</v>
      </c>
      <c r="K360" s="18"/>
      <c r="L360" s="18"/>
      <c r="M360" s="18"/>
      <c r="N360" s="18"/>
    </row>
    <row r="361" spans="10:14" ht="17.25">
      <c r="J361" s="144" t="s">
        <v>991</v>
      </c>
      <c r="K361" s="18"/>
      <c r="L361" s="18"/>
      <c r="M361" s="18"/>
      <c r="N361" s="18"/>
    </row>
    <row r="362" spans="10:14" ht="17.25">
      <c r="J362" s="144" t="s">
        <v>992</v>
      </c>
      <c r="K362" s="18"/>
      <c r="L362" s="18"/>
      <c r="M362" s="18"/>
      <c r="N362" s="18"/>
    </row>
    <row r="363" spans="10:14" ht="17.25">
      <c r="J363" s="144" t="s">
        <v>993</v>
      </c>
      <c r="K363" s="18"/>
      <c r="L363" s="18"/>
      <c r="M363" s="18"/>
      <c r="N363" s="18"/>
    </row>
    <row r="364" spans="10:14" ht="17.25">
      <c r="J364" s="144" t="s">
        <v>994</v>
      </c>
      <c r="K364" s="18"/>
      <c r="L364" s="18"/>
      <c r="M364" s="18"/>
      <c r="N364" s="18"/>
    </row>
    <row r="365" spans="10:14" ht="17.25">
      <c r="J365" s="144" t="s">
        <v>993</v>
      </c>
      <c r="K365" s="18"/>
      <c r="L365" s="18"/>
      <c r="M365" s="18"/>
      <c r="N365" s="18"/>
    </row>
    <row r="366" spans="10:14" ht="17.25">
      <c r="J366" s="144" t="s">
        <v>988</v>
      </c>
      <c r="K366" s="18"/>
      <c r="L366" s="18"/>
      <c r="M366" s="18"/>
      <c r="N366" s="18"/>
    </row>
    <row r="367" spans="10:14" ht="17.25">
      <c r="J367" s="144" t="s">
        <v>995</v>
      </c>
      <c r="K367" s="18"/>
      <c r="L367" s="18"/>
      <c r="M367" s="18"/>
      <c r="N367" s="18"/>
    </row>
    <row r="368" spans="10:14" ht="17.25">
      <c r="J368" s="144" t="s">
        <v>991</v>
      </c>
      <c r="K368" s="18"/>
      <c r="L368" s="18"/>
      <c r="M368" s="18"/>
      <c r="N368" s="18"/>
    </row>
    <row r="369" spans="4:34" ht="17.25">
      <c r="J369" s="144" t="s">
        <v>996</v>
      </c>
      <c r="K369" s="18"/>
      <c r="L369" s="18"/>
      <c r="M369" s="18"/>
      <c r="N369" s="18"/>
    </row>
    <row r="370" spans="4:34" s="18" customFormat="1">
      <c r="D370" s="43"/>
      <c r="F370" s="20"/>
      <c r="H370" s="24"/>
      <c r="K370" s="145"/>
      <c r="L370" s="24"/>
      <c r="M370" s="9"/>
      <c r="N370" s="9"/>
      <c r="O370" s="9"/>
      <c r="P370" s="9"/>
      <c r="Q370" s="9"/>
      <c r="R370" s="9"/>
      <c r="S370" s="20"/>
      <c r="Y370" s="15"/>
      <c r="Z370" s="24"/>
      <c r="AA370" s="21"/>
      <c r="AC370" s="10"/>
      <c r="AD370" s="10"/>
      <c r="AE370" s="146"/>
      <c r="AF370" s="20"/>
      <c r="AG370" s="21"/>
      <c r="AH370" s="20"/>
    </row>
    <row r="371" spans="4:34" s="18" customFormat="1">
      <c r="D371" s="43"/>
      <c r="F371" s="20"/>
      <c r="H371" s="24"/>
      <c r="K371" s="145"/>
      <c r="L371" s="21"/>
      <c r="M371" s="9"/>
      <c r="N371" s="9"/>
      <c r="O371" s="9"/>
      <c r="P371" s="9"/>
      <c r="Q371" s="9"/>
      <c r="R371" s="9"/>
      <c r="S371" s="20"/>
      <c r="Y371" s="15"/>
      <c r="AC371" s="10"/>
      <c r="AD371" s="10"/>
      <c r="AE371" s="146"/>
      <c r="AF371" s="20"/>
      <c r="AG371" s="21"/>
      <c r="AH371" s="20"/>
    </row>
    <row r="372" spans="4:34" s="18" customFormat="1">
      <c r="D372" s="43"/>
      <c r="F372" s="20"/>
      <c r="H372" s="24"/>
      <c r="K372" s="145"/>
      <c r="L372" s="21"/>
      <c r="M372" s="9"/>
      <c r="N372" s="9"/>
      <c r="O372" s="9"/>
      <c r="P372" s="9"/>
      <c r="Q372" s="9"/>
      <c r="R372" s="9"/>
      <c r="S372" s="20"/>
      <c r="Y372" s="15"/>
      <c r="AC372" s="10"/>
      <c r="AD372" s="10"/>
      <c r="AE372" s="146"/>
      <c r="AF372" s="20"/>
      <c r="AG372" s="21"/>
      <c r="AH372" s="20"/>
    </row>
  </sheetData>
  <protectedRanges>
    <protectedRange sqref="Z370 Z20:Z86 Z213:Z214 Z216:Z217 Z89:Z211" name="Rango1_1"/>
    <protectedRange sqref="AA370 AA20:AA86 AA89:AA146 AA148:AA218" name="Rango1_2"/>
    <protectedRange sqref="AC153 AC108:AC128 AC135 AC174:AC180 AC84:AC92 AC171 AC159:AC166 AC94:AC106 AC204:AC213 AC76:AC79 AC20:AC69 AC188:AC200" name="Rango1_3"/>
    <protectedRange sqref="AD87:AD89 AD94 AD32 AD46 AD63:AD85 AD49:AD56 AD212:AD213 AD201:AD202 AD113:AD118 AD107:AD111 AD142:AD146 AD121:AD139 AD204:AD210 AD97:AD100 AD20:AD28 AD180:AD187 AD193:AD197 AD148:AD173" name="Rango1_4"/>
    <protectedRange sqref="L72:L75" name="Rango1_5"/>
    <protectedRange sqref="J29:J37" name="Rango1_13"/>
    <protectedRange sqref="J38:J45" name="Rango1_14"/>
    <protectedRange sqref="J46:J47 I47 I48:J49 I51:J54" name="Rango1_15"/>
    <protectedRange sqref="J55:J62" name="Rango1_16"/>
    <protectedRange sqref="J63:J69" name="Rango1_18"/>
    <protectedRange sqref="I110 I166:J166 J242:J243 I243 J70:J100 J167:J213 J106:J165" name="Rango1_20"/>
    <protectedRange sqref="O51:R53 N124 M121:M124 O124:R128 M242 P139:R139 M129:R129 O130:R138 M130:N139 M40 O40:R47 M42:M53 N114:R114 M115:R116 Q50 N20:N23 M24:R39 N40:N53 M54:R67 N68:R69 N121:R123 O112:R113 M125:N128 M118:R120 M117 O117:R117 M70:R111 M159:R159 M140:R146 M147:N147 M160:N161 M157:N158 M148:R156 M162:R213" name="Rango1_8"/>
    <protectedRange sqref="U180:X181" name="Rango1_11"/>
    <protectedRange sqref="U200:X201" name="Rango1_23"/>
    <protectedRange sqref="K220:L226 U220:Y226 AF220:AH226 AB220:AB226 AF227:AF237 F220:I226" name="Rango1_7"/>
    <protectedRange sqref="Z220:Z226" name="Rango1_1_1"/>
    <protectedRange sqref="AA220:AA226" name="Rango1_2_1"/>
    <protectedRange sqref="AC220:AC226" name="Rango1_3_1"/>
    <protectedRange sqref="AD220:AD226" name="Rango1_4_1"/>
    <protectedRange sqref="J220:J226" name="Rango1_9_1"/>
    <protectedRange sqref="M226:R226 O220:R221 N222:R222 O223:R223 N224:R225" name="Rango1_8_1"/>
    <protectedRange sqref="K64" name="Rango1_69"/>
    <protectedRange sqref="K66" name="Rango1_69_1"/>
    <protectedRange sqref="G193:G198" name="Rango1_9"/>
    <protectedRange sqref="K247:K248" name="Rango1_2_2"/>
    <protectedRange sqref="J247:J248" name="Rango1_2_3"/>
  </protectedRanges>
  <autoFilter ref="A19:AH349"/>
  <mergeCells count="17">
    <mergeCell ref="A1:B1"/>
    <mergeCell ref="F1:T1"/>
    <mergeCell ref="A2:B2"/>
    <mergeCell ref="F2:T2"/>
    <mergeCell ref="A3:B3"/>
    <mergeCell ref="AC17:AD17"/>
    <mergeCell ref="A12:B12"/>
    <mergeCell ref="A13:B13"/>
    <mergeCell ref="A16:E16"/>
    <mergeCell ref="A4:B4"/>
    <mergeCell ref="A5:B5"/>
    <mergeCell ref="A8:F8"/>
    <mergeCell ref="A9:B9"/>
    <mergeCell ref="D9:J9"/>
    <mergeCell ref="A10:B10"/>
    <mergeCell ref="D10:J10"/>
    <mergeCell ref="A11:B11"/>
  </mergeCells>
  <dataValidations count="18">
    <dataValidation type="list" allowBlank="1" showInputMessage="1" showErrorMessage="1" sqref="M20:M22 M115:M120 M176:M179 M202:M213 M124:M140 M61:M67 M37:M39 M29:M34 M57:M58 M193:M198 M143:M151">
      <formula1>$AT$1:$AT$3</formula1>
    </dataValidation>
    <dataValidation type="list" allowBlank="1" showInputMessage="1" showErrorMessage="1" sqref="C108:C109 B108:B110 B111:C114 B244:C246 B98:C107 B121:B123 C121:C128 B200:C211 B142:C143 B68:B75 C190:C192 B238:B243 B76:C89 C145:C187 B145:B199">
      <formula1>Dimensiones</formula1>
    </dataValidation>
    <dataValidation showDropDown="1" showInputMessage="1" showErrorMessage="1" sqref="B96:C97 B63:C66 B117:C118 C115:C116 B95 B90:C91 C92:C95 B212:C219"/>
    <dataValidation type="list" allowBlank="1" showInputMessage="1" showErrorMessage="1" sqref="M80:M81">
      <formula1>$AS$1:$AS$2</formula1>
    </dataValidation>
    <dataValidation type="list" allowBlank="1" showInputMessage="1" showErrorMessage="1" sqref="E166:E171">
      <formula1>$AW$1:$AW$31</formula1>
    </dataValidation>
    <dataValidation type="list" allowBlank="1" showInputMessage="1" showErrorMessage="1" sqref="E141:E144">
      <formula1>INDIRECT(B141)</formula1>
    </dataValidation>
    <dataValidation allowBlank="1" showInputMessage="1" sqref="B67"/>
    <dataValidation showDropDown="1" showErrorMessage="1" sqref="B93:B94"/>
    <dataValidation type="list" allowBlank="1" showInputMessage="1" showErrorMessage="1" sqref="C67">
      <formula1>INDIRECT(#REF!)</formula1>
    </dataValidation>
    <dataValidation type="list" allowBlank="1" showInputMessage="1" showErrorMessage="1" sqref="Q124:Q128">
      <formula1>INDIRECT(E124)</formula1>
    </dataValidation>
    <dataValidation type="list" allowBlank="1" showInputMessage="1" showErrorMessage="1" sqref="P124:P128">
      <formula1>INDIRECT(E124)</formula1>
    </dataValidation>
    <dataValidation type="list" allowBlank="1" showInputMessage="1" showErrorMessage="1" sqref="R124:R128">
      <formula1>INDIRECT(E124)</formula1>
    </dataValidation>
    <dataValidation type="list" allowBlank="1" showInputMessage="1" showErrorMessage="1" sqref="O124:O128 N124 N128">
      <formula1>INDIRECT(D124)</formula1>
    </dataValidation>
    <dataValidation type="list" allowBlank="1" showInputMessage="1" showErrorMessage="1" sqref="E174:E179">
      <formula1>$AW$1:$AW$28</formula1>
    </dataValidation>
    <dataValidation type="list" allowBlank="1" showInputMessage="1" showErrorMessage="1" sqref="E202:E203">
      <formula1>$AX$1:$AX$28</formula1>
    </dataValidation>
    <dataValidation type="decimal" operator="greaterThanOrEqual" allowBlank="1" showInputMessage="1" showErrorMessage="1" sqref="K247:K248">
      <formula1>0</formula1>
    </dataValidation>
    <dataValidation type="list" allowBlank="1" showInputMessage="1" showErrorMessage="1" sqref="E129:E140">
      <formula1>$AW$1:$AW$62</formula1>
    </dataValidation>
    <dataValidation allowBlank="1" showInputMessage="1" showErrorMessage="1" sqref="M24:N24 M25 M27:M28 M35:M36 M59:M60"/>
  </dataValidations>
  <hyperlinks>
    <hyperlink ref="J355" r:id="rId1" display="https://docs.google.com/spreadsheets/d/16OD4DkHweJB__wpfAnzvLAHV8R66o5zL9IEUSB8ZVLk/edit"/>
  </hyperlinks>
  <pageMargins left="0.7" right="0.7" top="0.75" bottom="0.75" header="0.3" footer="0.3"/>
  <pageSetup orientation="portrait" horizontalDpi="4294967295" verticalDpi="4294967295"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FB1970"/>
  <sheetViews>
    <sheetView topLeftCell="D72" workbookViewId="0">
      <selection activeCell="G83" sqref="G83"/>
    </sheetView>
  </sheetViews>
  <sheetFormatPr baseColWidth="10" defaultColWidth="11.42578125" defaultRowHeight="15"/>
  <cols>
    <col min="1" max="1" width="29.7109375" style="267" customWidth="1"/>
    <col min="2" max="2" width="17.5703125" style="267" customWidth="1"/>
    <col min="3" max="3" width="35.5703125" style="267" customWidth="1"/>
    <col min="4" max="4" width="29" style="267" customWidth="1"/>
    <col min="5" max="5" width="9.5703125" style="267" customWidth="1"/>
    <col min="6" max="6" width="6.85546875" style="267" customWidth="1"/>
    <col min="7" max="7" width="25.42578125" style="267" customWidth="1"/>
    <col min="8" max="8" width="44" style="267" customWidth="1"/>
    <col min="9" max="9" width="23.42578125" style="310" customWidth="1"/>
    <col min="10" max="10" width="21.5703125" style="267" customWidth="1"/>
    <col min="11" max="11" width="21.85546875" style="267" customWidth="1"/>
    <col min="12" max="12" width="20.28515625" style="267" bestFit="1" customWidth="1"/>
    <col min="13" max="13" width="14.7109375" style="267" bestFit="1" customWidth="1"/>
    <col min="14" max="16384" width="11.42578125" style="267"/>
  </cols>
  <sheetData>
    <row r="1" spans="1:12" ht="27.75" thickBot="1">
      <c r="A1" s="570" t="s">
        <v>997</v>
      </c>
      <c r="B1" s="570"/>
      <c r="C1" s="570"/>
      <c r="D1" s="570"/>
      <c r="E1" s="570"/>
      <c r="F1" s="570"/>
      <c r="G1" s="570"/>
      <c r="H1" s="570"/>
      <c r="I1" s="570"/>
      <c r="J1" s="570"/>
      <c r="K1" s="266"/>
      <c r="L1" s="266"/>
    </row>
    <row r="2" spans="1:12" ht="20.25" thickBot="1">
      <c r="A2" s="571" t="s">
        <v>998</v>
      </c>
      <c r="B2" s="572"/>
      <c r="C2" s="572"/>
      <c r="D2" s="572"/>
      <c r="E2" s="572"/>
      <c r="F2" s="572"/>
      <c r="G2" s="572"/>
      <c r="H2" s="572"/>
      <c r="I2" s="572"/>
      <c r="J2" s="573"/>
      <c r="K2" s="266"/>
      <c r="L2" s="266"/>
    </row>
    <row r="3" spans="1:12" ht="15.75" thickBot="1">
      <c r="A3" s="268">
        <v>1</v>
      </c>
      <c r="B3" s="269">
        <v>2</v>
      </c>
      <c r="C3" s="269">
        <v>3</v>
      </c>
      <c r="D3" s="269">
        <v>4</v>
      </c>
      <c r="E3" s="269">
        <v>5</v>
      </c>
      <c r="F3" s="269">
        <v>6</v>
      </c>
      <c r="G3" s="269">
        <v>7</v>
      </c>
      <c r="H3" s="269">
        <v>8</v>
      </c>
      <c r="I3" s="270">
        <v>9</v>
      </c>
      <c r="J3" s="271">
        <v>10</v>
      </c>
      <c r="K3" s="272"/>
      <c r="L3" s="272"/>
    </row>
    <row r="4" spans="1:12" ht="43.5" thickBot="1">
      <c r="A4" s="273" t="s">
        <v>999</v>
      </c>
      <c r="B4" s="274" t="s">
        <v>1000</v>
      </c>
      <c r="C4" s="274" t="s">
        <v>1001</v>
      </c>
      <c r="D4" s="274" t="s">
        <v>1002</v>
      </c>
      <c r="E4" s="274" t="s">
        <v>1003</v>
      </c>
      <c r="F4" s="274" t="s">
        <v>1004</v>
      </c>
      <c r="G4" s="274" t="s">
        <v>1005</v>
      </c>
      <c r="H4" s="274" t="s">
        <v>1006</v>
      </c>
      <c r="I4" s="275" t="s">
        <v>1007</v>
      </c>
      <c r="J4" s="276" t="s">
        <v>1008</v>
      </c>
      <c r="K4" s="276" t="s">
        <v>1009</v>
      </c>
      <c r="L4" s="277"/>
    </row>
    <row r="5" spans="1:12" ht="57" customHeight="1" thickBot="1">
      <c r="A5" s="278" t="s">
        <v>1010</v>
      </c>
      <c r="B5" s="279">
        <v>440204</v>
      </c>
      <c r="C5" s="280" t="s">
        <v>1011</v>
      </c>
      <c r="D5" s="281" t="s">
        <v>1012</v>
      </c>
      <c r="E5" s="281"/>
      <c r="F5" s="281"/>
      <c r="G5" s="282">
        <v>2020003050308</v>
      </c>
      <c r="H5" s="291" t="s">
        <v>1013</v>
      </c>
      <c r="I5" s="436">
        <v>881000000</v>
      </c>
      <c r="J5" s="284" t="s">
        <v>1014</v>
      </c>
      <c r="K5" s="284" t="s">
        <v>1015</v>
      </c>
      <c r="L5" s="285"/>
    </row>
    <row r="6" spans="1:12" ht="57" customHeight="1" thickBot="1">
      <c r="A6" s="278" t="s">
        <v>1010</v>
      </c>
      <c r="B6" s="279">
        <v>440202</v>
      </c>
      <c r="C6" s="280" t="s">
        <v>1016</v>
      </c>
      <c r="D6" s="286" t="s">
        <v>1017</v>
      </c>
      <c r="E6" s="286"/>
      <c r="F6" s="286"/>
      <c r="G6" s="282">
        <v>2020003050150</v>
      </c>
      <c r="H6" s="291" t="s">
        <v>1018</v>
      </c>
      <c r="I6" s="436">
        <v>2995513000</v>
      </c>
      <c r="J6" s="287" t="s">
        <v>1019</v>
      </c>
      <c r="K6" s="284" t="s">
        <v>1015</v>
      </c>
      <c r="L6" s="285"/>
    </row>
    <row r="7" spans="1:12" ht="60.75" thickBot="1">
      <c r="A7" s="288" t="s">
        <v>1010</v>
      </c>
      <c r="B7" s="279">
        <v>440202</v>
      </c>
      <c r="C7" s="280" t="s">
        <v>1016</v>
      </c>
      <c r="D7" s="283" t="s">
        <v>1017</v>
      </c>
      <c r="E7" s="283"/>
      <c r="F7" s="283"/>
      <c r="G7" s="282">
        <v>2020003050150</v>
      </c>
      <c r="H7" s="291" t="s">
        <v>1018</v>
      </c>
      <c r="I7" s="436">
        <v>551528000</v>
      </c>
      <c r="J7" s="284" t="s">
        <v>1020</v>
      </c>
      <c r="K7" s="284" t="s">
        <v>1015</v>
      </c>
      <c r="L7" s="289">
        <f>+I6+I7</f>
        <v>3547041000</v>
      </c>
    </row>
    <row r="8" spans="1:12" ht="60.75" thickBot="1">
      <c r="A8" s="288" t="s">
        <v>1021</v>
      </c>
      <c r="B8" s="279">
        <v>440203</v>
      </c>
      <c r="C8" s="280" t="s">
        <v>1022</v>
      </c>
      <c r="D8" s="283" t="s">
        <v>1023</v>
      </c>
      <c r="E8" s="283"/>
      <c r="F8" s="283"/>
      <c r="G8" s="282">
        <v>2020003050156</v>
      </c>
      <c r="H8" s="291" t="s">
        <v>562</v>
      </c>
      <c r="I8" s="436">
        <v>2799191240</v>
      </c>
      <c r="J8" s="284" t="s">
        <v>1020</v>
      </c>
      <c r="K8" s="284" t="s">
        <v>1024</v>
      </c>
      <c r="L8" s="285"/>
    </row>
    <row r="9" spans="1:12" ht="60.75" thickBot="1">
      <c r="A9" s="288" t="s">
        <v>1021</v>
      </c>
      <c r="B9" s="279">
        <v>440203</v>
      </c>
      <c r="C9" s="280" t="s">
        <v>1022</v>
      </c>
      <c r="D9" s="283" t="s">
        <v>1023</v>
      </c>
      <c r="E9" s="283"/>
      <c r="F9" s="283"/>
      <c r="G9" s="282">
        <v>2020003050156</v>
      </c>
      <c r="H9" s="291" t="s">
        <v>562</v>
      </c>
      <c r="I9" s="436">
        <v>75277451081</v>
      </c>
      <c r="J9" s="284" t="s">
        <v>1014</v>
      </c>
      <c r="K9" s="284" t="s">
        <v>1024</v>
      </c>
      <c r="L9" s="285"/>
    </row>
    <row r="10" spans="1:12" ht="60.75" thickBot="1">
      <c r="A10" s="288" t="s">
        <v>1021</v>
      </c>
      <c r="B10" s="279">
        <v>440203</v>
      </c>
      <c r="C10" s="280" t="s">
        <v>1022</v>
      </c>
      <c r="D10" s="283" t="s">
        <v>1023</v>
      </c>
      <c r="E10" s="283"/>
      <c r="F10" s="283"/>
      <c r="G10" s="282">
        <v>2020003050156</v>
      </c>
      <c r="H10" s="291" t="s">
        <v>562</v>
      </c>
      <c r="I10" s="436">
        <v>4580807427</v>
      </c>
      <c r="J10" s="284" t="s">
        <v>1019</v>
      </c>
      <c r="K10" s="284" t="s">
        <v>1024</v>
      </c>
      <c r="L10" s="290"/>
    </row>
    <row r="11" spans="1:12" ht="60.75" thickBot="1">
      <c r="A11" s="288" t="s">
        <v>1025</v>
      </c>
      <c r="B11" s="279">
        <v>410505</v>
      </c>
      <c r="C11" s="280" t="s">
        <v>796</v>
      </c>
      <c r="D11" s="283" t="s">
        <v>1026</v>
      </c>
      <c r="E11" s="283"/>
      <c r="F11" s="283"/>
      <c r="G11" s="282">
        <v>2021003050087</v>
      </c>
      <c r="H11" s="291" t="s">
        <v>798</v>
      </c>
      <c r="I11" s="437">
        <v>68300791</v>
      </c>
      <c r="J11" s="284" t="s">
        <v>1027</v>
      </c>
      <c r="K11" s="284" t="s">
        <v>1015</v>
      </c>
      <c r="L11" s="290"/>
    </row>
    <row r="12" spans="1:12" ht="60.75" thickBot="1">
      <c r="A12" s="288" t="s">
        <v>1025</v>
      </c>
      <c r="B12" s="279">
        <v>410505</v>
      </c>
      <c r="C12" s="280" t="s">
        <v>796</v>
      </c>
      <c r="D12" s="283" t="s">
        <v>1026</v>
      </c>
      <c r="E12" s="283"/>
      <c r="F12" s="283"/>
      <c r="G12" s="282">
        <v>2021003050087</v>
      </c>
      <c r="H12" s="291" t="s">
        <v>798</v>
      </c>
      <c r="I12" s="436">
        <v>331344000</v>
      </c>
      <c r="J12" s="284" t="s">
        <v>1014</v>
      </c>
      <c r="K12" s="284" t="s">
        <v>1015</v>
      </c>
      <c r="L12" s="289">
        <f>+I11+I12</f>
        <v>399644791</v>
      </c>
    </row>
    <row r="13" spans="1:12" ht="60.75" thickBot="1">
      <c r="A13" s="288" t="s">
        <v>1010</v>
      </c>
      <c r="B13" s="279">
        <v>440211</v>
      </c>
      <c r="C13" s="280" t="s">
        <v>1028</v>
      </c>
      <c r="D13" s="291" t="s">
        <v>1029</v>
      </c>
      <c r="E13" s="283"/>
      <c r="F13" s="283"/>
      <c r="G13" s="282">
        <v>2020003050159</v>
      </c>
      <c r="H13" s="291" t="s">
        <v>1030</v>
      </c>
      <c r="I13" s="436">
        <f>2477814000+500000000</f>
        <v>2977814000</v>
      </c>
      <c r="J13" s="284" t="s">
        <v>1014</v>
      </c>
      <c r="K13" s="284" t="s">
        <v>1015</v>
      </c>
      <c r="L13" s="285"/>
    </row>
    <row r="14" spans="1:12" ht="60.75" thickBot="1">
      <c r="A14" s="288" t="s">
        <v>1010</v>
      </c>
      <c r="B14" s="279">
        <v>440211</v>
      </c>
      <c r="C14" s="280" t="s">
        <v>1028</v>
      </c>
      <c r="D14" s="291" t="s">
        <v>1029</v>
      </c>
      <c r="E14" s="283"/>
      <c r="F14" s="283"/>
      <c r="G14" s="282">
        <v>2020003050159</v>
      </c>
      <c r="H14" s="291" t="s">
        <v>1030</v>
      </c>
      <c r="I14" s="436">
        <v>1708030000</v>
      </c>
      <c r="J14" s="284" t="s">
        <v>1019</v>
      </c>
      <c r="K14" s="284" t="s">
        <v>1015</v>
      </c>
      <c r="L14" s="289">
        <f>+I13+I14</f>
        <v>4685844000</v>
      </c>
    </row>
    <row r="15" spans="1:12" ht="60.75" thickBot="1">
      <c r="A15" s="288" t="s">
        <v>1021</v>
      </c>
      <c r="B15" s="279">
        <v>440204</v>
      </c>
      <c r="C15" s="280" t="s">
        <v>698</v>
      </c>
      <c r="D15" s="283" t="s">
        <v>1023</v>
      </c>
      <c r="E15" s="283"/>
      <c r="F15" s="283"/>
      <c r="G15" s="282">
        <v>2020003050153</v>
      </c>
      <c r="H15" s="291" t="s">
        <v>1031</v>
      </c>
      <c r="I15" s="436">
        <v>450000000</v>
      </c>
      <c r="J15" s="284" t="s">
        <v>1014</v>
      </c>
      <c r="K15" s="284" t="s">
        <v>1032</v>
      </c>
      <c r="L15" s="285"/>
    </row>
    <row r="16" spans="1:12" ht="60.75" thickBot="1">
      <c r="A16" s="288" t="s">
        <v>1021</v>
      </c>
      <c r="B16" s="279">
        <v>440204</v>
      </c>
      <c r="C16" s="280" t="s">
        <v>698</v>
      </c>
      <c r="D16" s="283" t="s">
        <v>1023</v>
      </c>
      <c r="E16" s="283"/>
      <c r="F16" s="283"/>
      <c r="G16" s="282">
        <v>2021003050084</v>
      </c>
      <c r="H16" s="291" t="s">
        <v>971</v>
      </c>
      <c r="I16" s="436">
        <v>250000000</v>
      </c>
      <c r="J16" s="284" t="s">
        <v>1014</v>
      </c>
      <c r="K16" s="284" t="s">
        <v>1032</v>
      </c>
      <c r="L16" s="285"/>
    </row>
    <row r="17" spans="1:13" ht="60.75" thickBot="1">
      <c r="A17" s="288" t="s">
        <v>1033</v>
      </c>
      <c r="B17" s="279">
        <v>440209</v>
      </c>
      <c r="C17" s="280" t="s">
        <v>51</v>
      </c>
      <c r="D17" s="283" t="s">
        <v>1034</v>
      </c>
      <c r="E17" s="283"/>
      <c r="F17" s="283"/>
      <c r="G17" s="282">
        <v>2020003050163</v>
      </c>
      <c r="H17" s="291" t="s">
        <v>1035</v>
      </c>
      <c r="I17" s="436">
        <v>251220000</v>
      </c>
      <c r="J17" s="284" t="s">
        <v>1019</v>
      </c>
      <c r="K17" s="284" t="s">
        <v>1036</v>
      </c>
      <c r="L17" s="285"/>
    </row>
    <row r="18" spans="1:13" ht="60.75" thickBot="1">
      <c r="A18" s="288" t="s">
        <v>1021</v>
      </c>
      <c r="B18" s="279">
        <v>440203</v>
      </c>
      <c r="C18" s="280" t="s">
        <v>1022</v>
      </c>
      <c r="D18" s="283" t="s">
        <v>1023</v>
      </c>
      <c r="E18" s="283"/>
      <c r="F18" s="283"/>
      <c r="G18" s="282">
        <v>2020003050157</v>
      </c>
      <c r="H18" s="291" t="s">
        <v>1037</v>
      </c>
      <c r="I18" s="436">
        <v>10000000000</v>
      </c>
      <c r="J18" s="284" t="s">
        <v>1027</v>
      </c>
      <c r="K18" s="284" t="s">
        <v>1024</v>
      </c>
      <c r="L18" s="285"/>
    </row>
    <row r="19" spans="1:13" ht="60.75" thickBot="1">
      <c r="A19" s="288" t="s">
        <v>1021</v>
      </c>
      <c r="B19" s="279">
        <v>440203</v>
      </c>
      <c r="C19" s="280" t="s">
        <v>1022</v>
      </c>
      <c r="D19" s="283" t="s">
        <v>1023</v>
      </c>
      <c r="E19" s="283"/>
      <c r="F19" s="283"/>
      <c r="G19" s="282">
        <v>2020003050157</v>
      </c>
      <c r="H19" s="291" t="s">
        <v>1037</v>
      </c>
      <c r="I19" s="436">
        <v>328894389286</v>
      </c>
      <c r="J19" s="284" t="s">
        <v>1014</v>
      </c>
      <c r="K19" s="284" t="s">
        <v>1024</v>
      </c>
      <c r="L19" s="285"/>
    </row>
    <row r="20" spans="1:13" ht="60.75" thickBot="1">
      <c r="A20" s="288" t="s">
        <v>1021</v>
      </c>
      <c r="B20" s="279">
        <v>440205</v>
      </c>
      <c r="C20" s="280" t="s">
        <v>607</v>
      </c>
      <c r="D20" s="283" t="s">
        <v>1023</v>
      </c>
      <c r="E20" s="283"/>
      <c r="F20" s="283"/>
      <c r="G20" s="282">
        <v>2020003050148</v>
      </c>
      <c r="H20" s="291" t="s">
        <v>1038</v>
      </c>
      <c r="I20" s="436">
        <f>34590200408+47592291+15587156347</f>
        <v>50224949046</v>
      </c>
      <c r="J20" s="284" t="s">
        <v>1014</v>
      </c>
      <c r="K20" s="284" t="s">
        <v>1039</v>
      </c>
      <c r="L20" s="285"/>
    </row>
    <row r="21" spans="1:13" ht="60.75" thickBot="1">
      <c r="A21" s="288" t="s">
        <v>1021</v>
      </c>
      <c r="B21" s="279">
        <v>440205</v>
      </c>
      <c r="C21" s="280" t="s">
        <v>607</v>
      </c>
      <c r="D21" s="283" t="s">
        <v>1023</v>
      </c>
      <c r="E21" s="283"/>
      <c r="F21" s="283"/>
      <c r="G21" s="282">
        <v>2020003050148</v>
      </c>
      <c r="H21" s="291" t="s">
        <v>1038</v>
      </c>
      <c r="I21" s="436">
        <f>33656348619+2079475486+120134165+6027159827+625679731</f>
        <v>42508797828</v>
      </c>
      <c r="J21" s="284" t="s">
        <v>1027</v>
      </c>
      <c r="K21" s="284" t="s">
        <v>1039</v>
      </c>
      <c r="L21" s="285"/>
      <c r="M21" s="292"/>
    </row>
    <row r="22" spans="1:13" ht="60.75" thickBot="1">
      <c r="A22" s="288" t="s">
        <v>1021</v>
      </c>
      <c r="B22" s="279">
        <v>440205</v>
      </c>
      <c r="C22" s="280" t="s">
        <v>607</v>
      </c>
      <c r="D22" s="283" t="s">
        <v>1023</v>
      </c>
      <c r="E22" s="283"/>
      <c r="F22" s="283"/>
      <c r="G22" s="282">
        <v>2020003050148</v>
      </c>
      <c r="H22" s="291" t="s">
        <v>1038</v>
      </c>
      <c r="I22" s="436">
        <v>110448000</v>
      </c>
      <c r="J22" s="284" t="s">
        <v>1019</v>
      </c>
      <c r="K22" s="284" t="s">
        <v>1039</v>
      </c>
      <c r="L22" s="289">
        <f>+I10+I22</f>
        <v>4691255427</v>
      </c>
    </row>
    <row r="23" spans="1:13" ht="60.75" thickBot="1">
      <c r="A23" s="288" t="s">
        <v>1021</v>
      </c>
      <c r="B23" s="279">
        <v>440205</v>
      </c>
      <c r="C23" s="280" t="s">
        <v>607</v>
      </c>
      <c r="D23" s="283" t="s">
        <v>1023</v>
      </c>
      <c r="E23" s="283"/>
      <c r="F23" s="283"/>
      <c r="G23" s="282">
        <v>2020003050148</v>
      </c>
      <c r="H23" s="291" t="s">
        <v>1038</v>
      </c>
      <c r="I23" s="436">
        <f>12050000000+7832424687+255695332</f>
        <v>20138120019</v>
      </c>
      <c r="J23" s="284" t="s">
        <v>1020</v>
      </c>
      <c r="K23" s="284" t="s">
        <v>1039</v>
      </c>
      <c r="L23" s="289">
        <f>+I8+I23</f>
        <v>22937311259</v>
      </c>
    </row>
    <row r="24" spans="1:13" ht="60.75" thickBot="1">
      <c r="A24" s="288" t="s">
        <v>1021</v>
      </c>
      <c r="B24" s="279">
        <v>440201</v>
      </c>
      <c r="C24" s="280" t="s">
        <v>1040</v>
      </c>
      <c r="D24" s="283" t="s">
        <v>1023</v>
      </c>
      <c r="E24" s="283"/>
      <c r="F24" s="283"/>
      <c r="G24" s="282">
        <v>2020003050132</v>
      </c>
      <c r="H24" s="291" t="s">
        <v>256</v>
      </c>
      <c r="I24" s="436">
        <v>395947187</v>
      </c>
      <c r="J24" s="284" t="s">
        <v>1014</v>
      </c>
      <c r="K24" s="284" t="s">
        <v>1015</v>
      </c>
      <c r="L24" s="289">
        <f>+I24+I19</f>
        <v>329290336473</v>
      </c>
    </row>
    <row r="25" spans="1:13" ht="60.75" thickBot="1">
      <c r="A25" s="288" t="s">
        <v>1021</v>
      </c>
      <c r="B25" s="279">
        <v>440201</v>
      </c>
      <c r="C25" s="280" t="s">
        <v>1040</v>
      </c>
      <c r="D25" s="283" t="s">
        <v>1023</v>
      </c>
      <c r="E25" s="283"/>
      <c r="F25" s="283"/>
      <c r="G25" s="282">
        <v>2020003050132</v>
      </c>
      <c r="H25" s="291" t="s">
        <v>256</v>
      </c>
      <c r="I25" s="436">
        <v>5124512813</v>
      </c>
      <c r="J25" s="284" t="s">
        <v>1019</v>
      </c>
      <c r="K25" s="284" t="s">
        <v>1015</v>
      </c>
      <c r="L25" s="289">
        <f>+I25+I24+I19+I18</f>
        <v>344414849286</v>
      </c>
      <c r="M25" s="292">
        <f>+L25-129674813</f>
        <v>344285174473</v>
      </c>
    </row>
    <row r="26" spans="1:13" ht="60.75" thickBot="1">
      <c r="A26" s="288" t="s">
        <v>1041</v>
      </c>
      <c r="B26" s="279">
        <v>440202</v>
      </c>
      <c r="C26" s="280" t="s">
        <v>1016</v>
      </c>
      <c r="D26" s="283" t="s">
        <v>1042</v>
      </c>
      <c r="E26" s="283"/>
      <c r="F26" s="283"/>
      <c r="G26" s="282">
        <v>2020003050133</v>
      </c>
      <c r="H26" s="291" t="s">
        <v>1043</v>
      </c>
      <c r="I26" s="436">
        <v>2220461000</v>
      </c>
      <c r="J26" s="284" t="s">
        <v>1019</v>
      </c>
      <c r="K26" s="284" t="s">
        <v>1015</v>
      </c>
      <c r="L26" s="285"/>
    </row>
    <row r="27" spans="1:13" ht="60.75" thickBot="1">
      <c r="A27" s="288" t="s">
        <v>1021</v>
      </c>
      <c r="B27" s="279">
        <v>440204</v>
      </c>
      <c r="C27" s="280" t="s">
        <v>698</v>
      </c>
      <c r="D27" s="283" t="s">
        <v>1023</v>
      </c>
      <c r="E27" s="283"/>
      <c r="F27" s="283"/>
      <c r="G27" s="282">
        <v>2020003050131</v>
      </c>
      <c r="H27" s="291" t="s">
        <v>1044</v>
      </c>
      <c r="I27" s="436">
        <v>844300000</v>
      </c>
      <c r="J27" s="284" t="s">
        <v>1014</v>
      </c>
      <c r="K27" s="284" t="s">
        <v>1032</v>
      </c>
      <c r="L27" s="285"/>
    </row>
    <row r="28" spans="1:13" ht="60.75" thickBot="1">
      <c r="A28" s="288" t="s">
        <v>1025</v>
      </c>
      <c r="B28" s="279">
        <v>440202</v>
      </c>
      <c r="C28" s="280" t="s">
        <v>1016</v>
      </c>
      <c r="D28" s="283" t="s">
        <v>1045</v>
      </c>
      <c r="E28" s="283"/>
      <c r="F28" s="283"/>
      <c r="G28" s="282">
        <v>2020003050137</v>
      </c>
      <c r="H28" s="291" t="s">
        <v>1046</v>
      </c>
      <c r="I28" s="436">
        <v>1353344000</v>
      </c>
      <c r="J28" s="284" t="s">
        <v>1019</v>
      </c>
      <c r="K28" s="284" t="s">
        <v>1015</v>
      </c>
      <c r="L28" s="285"/>
    </row>
    <row r="29" spans="1:13" ht="60.75" thickBot="1">
      <c r="A29" s="288" t="s">
        <v>1033</v>
      </c>
      <c r="B29" s="279">
        <v>440209</v>
      </c>
      <c r="C29" s="280" t="s">
        <v>51</v>
      </c>
      <c r="D29" s="283" t="s">
        <v>1034</v>
      </c>
      <c r="E29" s="283"/>
      <c r="F29" s="283"/>
      <c r="G29" s="282">
        <v>2020003050143</v>
      </c>
      <c r="H29" s="291" t="s">
        <v>1047</v>
      </c>
      <c r="I29" s="436">
        <v>400899544</v>
      </c>
      <c r="J29" s="284" t="s">
        <v>1014</v>
      </c>
      <c r="K29" s="284" t="s">
        <v>1036</v>
      </c>
      <c r="L29" s="285"/>
    </row>
    <row r="30" spans="1:13" ht="60.75" thickBot="1">
      <c r="A30" s="288" t="s">
        <v>1033</v>
      </c>
      <c r="B30" s="279">
        <v>440209</v>
      </c>
      <c r="C30" s="280" t="s">
        <v>51</v>
      </c>
      <c r="D30" s="283" t="s">
        <v>1034</v>
      </c>
      <c r="E30" s="283"/>
      <c r="F30" s="283"/>
      <c r="G30" s="282">
        <v>2020003050143</v>
      </c>
      <c r="H30" s="291" t="s">
        <v>1047</v>
      </c>
      <c r="I30" s="436">
        <v>3367993000</v>
      </c>
      <c r="J30" s="284" t="s">
        <v>1019</v>
      </c>
      <c r="K30" s="284" t="s">
        <v>1036</v>
      </c>
      <c r="L30" s="289">
        <f>+I29+I30</f>
        <v>3768892544</v>
      </c>
    </row>
    <row r="31" spans="1:13" ht="60.75" thickBot="1">
      <c r="A31" s="288" t="s">
        <v>1033</v>
      </c>
      <c r="B31" s="279">
        <v>440209</v>
      </c>
      <c r="C31" s="280" t="s">
        <v>51</v>
      </c>
      <c r="D31" s="283" t="s">
        <v>1034</v>
      </c>
      <c r="E31" s="283"/>
      <c r="F31" s="283"/>
      <c r="G31" s="282">
        <v>2020003050145</v>
      </c>
      <c r="H31" s="291" t="s">
        <v>1048</v>
      </c>
      <c r="I31" s="436">
        <v>11169711000</v>
      </c>
      <c r="J31" s="284" t="s">
        <v>1019</v>
      </c>
      <c r="K31" s="284" t="s">
        <v>1036</v>
      </c>
      <c r="L31" s="285"/>
    </row>
    <row r="32" spans="1:13" ht="60.75" thickBot="1">
      <c r="A32" s="288" t="s">
        <v>1033</v>
      </c>
      <c r="B32" s="279">
        <v>440209</v>
      </c>
      <c r="C32" s="280" t="s">
        <v>51</v>
      </c>
      <c r="D32" s="283" t="s">
        <v>1034</v>
      </c>
      <c r="E32" s="283"/>
      <c r="F32" s="283"/>
      <c r="G32" s="282">
        <v>2020003050145</v>
      </c>
      <c r="H32" s="291" t="s">
        <v>1048</v>
      </c>
      <c r="I32" s="436">
        <v>1360974000</v>
      </c>
      <c r="J32" s="284" t="s">
        <v>1014</v>
      </c>
      <c r="K32" s="284" t="s">
        <v>1036</v>
      </c>
      <c r="L32" s="289">
        <f>+I31+I32</f>
        <v>12530685000</v>
      </c>
    </row>
    <row r="33" spans="1:13" ht="60.75" thickBot="1">
      <c r="A33" s="288" t="s">
        <v>1049</v>
      </c>
      <c r="B33" s="279">
        <v>440209</v>
      </c>
      <c r="C33" s="280" t="s">
        <v>51</v>
      </c>
      <c r="D33" s="283" t="s">
        <v>1050</v>
      </c>
      <c r="E33" s="283"/>
      <c r="F33" s="283"/>
      <c r="G33" s="282">
        <v>2021003050058</v>
      </c>
      <c r="H33" s="291" t="s">
        <v>903</v>
      </c>
      <c r="I33" s="436">
        <v>354062000</v>
      </c>
      <c r="J33" s="284" t="s">
        <v>1019</v>
      </c>
      <c r="K33" s="284" t="s">
        <v>1036</v>
      </c>
      <c r="L33" s="285"/>
    </row>
    <row r="34" spans="1:13" ht="45.75" thickBot="1">
      <c r="A34" s="288" t="s">
        <v>1049</v>
      </c>
      <c r="B34" s="279">
        <v>440209</v>
      </c>
      <c r="C34" s="280" t="s">
        <v>51</v>
      </c>
      <c r="D34" s="283" t="s">
        <v>1050</v>
      </c>
      <c r="E34" s="283"/>
      <c r="F34" s="283"/>
      <c r="G34" s="282">
        <v>2021003050058</v>
      </c>
      <c r="H34" s="291" t="s">
        <v>903</v>
      </c>
      <c r="I34" s="436">
        <v>995940000</v>
      </c>
      <c r="J34" s="284" t="s">
        <v>1014</v>
      </c>
      <c r="K34" s="284" t="s">
        <v>1036</v>
      </c>
      <c r="L34" s="289">
        <f>+I33+I34</f>
        <v>1350002000</v>
      </c>
    </row>
    <row r="35" spans="1:13" ht="60.75" thickBot="1">
      <c r="A35" s="288" t="s">
        <v>1033</v>
      </c>
      <c r="B35" s="279">
        <v>440209</v>
      </c>
      <c r="C35" s="280" t="s">
        <v>51</v>
      </c>
      <c r="D35" s="283" t="s">
        <v>1051</v>
      </c>
      <c r="E35" s="283"/>
      <c r="F35" s="283"/>
      <c r="G35" s="282">
        <v>2020003050147</v>
      </c>
      <c r="H35" s="291" t="s">
        <v>926</v>
      </c>
      <c r="I35" s="436">
        <v>372595000</v>
      </c>
      <c r="J35" s="284" t="s">
        <v>1014</v>
      </c>
      <c r="K35" s="284" t="s">
        <v>1036</v>
      </c>
      <c r="L35" s="285"/>
    </row>
    <row r="36" spans="1:13" ht="60.75" thickBot="1">
      <c r="A36" s="288" t="s">
        <v>1033</v>
      </c>
      <c r="B36" s="279">
        <v>440209</v>
      </c>
      <c r="C36" s="280" t="s">
        <v>51</v>
      </c>
      <c r="D36" s="283" t="s">
        <v>1051</v>
      </c>
      <c r="E36" s="283"/>
      <c r="F36" s="283"/>
      <c r="G36" s="282">
        <v>2020003050147</v>
      </c>
      <c r="H36" s="291" t="s">
        <v>926</v>
      </c>
      <c r="I36" s="436">
        <v>1631187000</v>
      </c>
      <c r="J36" s="284" t="s">
        <v>1019</v>
      </c>
      <c r="K36" s="284" t="s">
        <v>1036</v>
      </c>
      <c r="L36" s="289">
        <f>+I35+I36</f>
        <v>2003782000</v>
      </c>
    </row>
    <row r="37" spans="1:13" ht="60.75" thickBot="1">
      <c r="A37" s="288" t="s">
        <v>1021</v>
      </c>
      <c r="B37" s="279">
        <v>440202</v>
      </c>
      <c r="C37" s="280" t="s">
        <v>1016</v>
      </c>
      <c r="D37" s="283" t="s">
        <v>1023</v>
      </c>
      <c r="E37" s="283"/>
      <c r="F37" s="283"/>
      <c r="G37" s="282">
        <v>2021003050017</v>
      </c>
      <c r="H37" s="291" t="s">
        <v>964</v>
      </c>
      <c r="I37" s="436">
        <v>2571278000</v>
      </c>
      <c r="J37" s="284" t="s">
        <v>1019</v>
      </c>
      <c r="K37" s="284" t="s">
        <v>1015</v>
      </c>
      <c r="L37" s="285"/>
    </row>
    <row r="38" spans="1:13" ht="60.75" thickBot="1">
      <c r="A38" s="288" t="s">
        <v>1033</v>
      </c>
      <c r="B38" s="279">
        <v>440209</v>
      </c>
      <c r="C38" s="280" t="s">
        <v>51</v>
      </c>
      <c r="D38" s="283" t="s">
        <v>1034</v>
      </c>
      <c r="E38" s="283"/>
      <c r="F38" s="283"/>
      <c r="G38" s="282">
        <v>2020003050146</v>
      </c>
      <c r="H38" s="291" t="s">
        <v>1052</v>
      </c>
      <c r="I38" s="436">
        <v>25000000</v>
      </c>
      <c r="J38" s="284" t="s">
        <v>1014</v>
      </c>
      <c r="K38" s="284" t="s">
        <v>1036</v>
      </c>
      <c r="L38" s="285"/>
    </row>
    <row r="39" spans="1:13" ht="60.75" thickBot="1">
      <c r="A39" s="288" t="s">
        <v>1033</v>
      </c>
      <c r="B39" s="279">
        <v>440209</v>
      </c>
      <c r="C39" s="280" t="s">
        <v>51</v>
      </c>
      <c r="D39" s="283" t="s">
        <v>1034</v>
      </c>
      <c r="E39" s="283"/>
      <c r="F39" s="283"/>
      <c r="G39" s="282">
        <v>2020003050146</v>
      </c>
      <c r="H39" s="291" t="s">
        <v>1052</v>
      </c>
      <c r="I39" s="436">
        <v>764950265</v>
      </c>
      <c r="J39" s="284" t="s">
        <v>1019</v>
      </c>
      <c r="K39" s="284" t="s">
        <v>1036</v>
      </c>
      <c r="L39" s="289">
        <f>+I38+I39</f>
        <v>789950265</v>
      </c>
      <c r="M39" s="267">
        <v>764950265</v>
      </c>
    </row>
    <row r="40" spans="1:13" ht="60.75" thickBot="1">
      <c r="A40" s="288" t="s">
        <v>1033</v>
      </c>
      <c r="B40" s="279">
        <v>440209</v>
      </c>
      <c r="C40" s="280" t="s">
        <v>51</v>
      </c>
      <c r="D40" s="283" t="s">
        <v>1034</v>
      </c>
      <c r="E40" s="283"/>
      <c r="F40" s="283"/>
      <c r="G40" s="282">
        <v>2020003050127</v>
      </c>
      <c r="H40" s="291" t="s">
        <v>1053</v>
      </c>
      <c r="I40" s="436">
        <v>1900294000</v>
      </c>
      <c r="J40" s="284" t="s">
        <v>1019</v>
      </c>
      <c r="K40" s="284" t="s">
        <v>1036</v>
      </c>
      <c r="L40" s="285"/>
    </row>
    <row r="41" spans="1:13" ht="60.75" thickBot="1">
      <c r="A41" s="288" t="s">
        <v>1033</v>
      </c>
      <c r="B41" s="279">
        <v>440209</v>
      </c>
      <c r="C41" s="280" t="s">
        <v>51</v>
      </c>
      <c r="D41" s="283" t="s">
        <v>1034</v>
      </c>
      <c r="E41" s="283"/>
      <c r="F41" s="283"/>
      <c r="G41" s="282">
        <v>2020003050127</v>
      </c>
      <c r="H41" s="291" t="s">
        <v>1053</v>
      </c>
      <c r="I41" s="436">
        <v>20342488390</v>
      </c>
      <c r="J41" s="284" t="s">
        <v>1027</v>
      </c>
      <c r="K41" s="284" t="s">
        <v>1036</v>
      </c>
      <c r="L41" s="285"/>
    </row>
    <row r="42" spans="1:13" ht="60.75" thickBot="1">
      <c r="A42" s="288" t="s">
        <v>1033</v>
      </c>
      <c r="B42" s="279">
        <v>440209</v>
      </c>
      <c r="C42" s="280" t="s">
        <v>51</v>
      </c>
      <c r="D42" s="283" t="s">
        <v>1034</v>
      </c>
      <c r="E42" s="283"/>
      <c r="F42" s="283"/>
      <c r="G42" s="282">
        <v>2020003050127</v>
      </c>
      <c r="H42" s="291" t="s">
        <v>1053</v>
      </c>
      <c r="I42" s="436">
        <v>550172000</v>
      </c>
      <c r="J42" s="284" t="s">
        <v>1014</v>
      </c>
      <c r="K42" s="284" t="s">
        <v>1036</v>
      </c>
      <c r="L42" s="289">
        <f>+I42+I41+I40</f>
        <v>22792954390</v>
      </c>
    </row>
    <row r="43" spans="1:13" ht="60.75" thickBot="1">
      <c r="A43" s="288" t="s">
        <v>1033</v>
      </c>
      <c r="B43" s="279">
        <v>440209</v>
      </c>
      <c r="C43" s="280" t="s">
        <v>51</v>
      </c>
      <c r="D43" s="283" t="s">
        <v>1034</v>
      </c>
      <c r="E43" s="283"/>
      <c r="F43" s="283"/>
      <c r="G43" s="282">
        <v>2020003050142</v>
      </c>
      <c r="H43" s="291" t="s">
        <v>146</v>
      </c>
      <c r="I43" s="436">
        <v>727321192</v>
      </c>
      <c r="J43" s="284" t="s">
        <v>1027</v>
      </c>
      <c r="K43" s="284" t="s">
        <v>1036</v>
      </c>
      <c r="L43" s="285"/>
    </row>
    <row r="44" spans="1:13" ht="60.75" thickBot="1">
      <c r="A44" s="288" t="s">
        <v>1033</v>
      </c>
      <c r="B44" s="279">
        <v>440209</v>
      </c>
      <c r="C44" s="280" t="s">
        <v>51</v>
      </c>
      <c r="D44" s="283" t="s">
        <v>1034</v>
      </c>
      <c r="E44" s="283"/>
      <c r="F44" s="283"/>
      <c r="G44" s="282">
        <v>2020003050142</v>
      </c>
      <c r="H44" s="291" t="s">
        <v>146</v>
      </c>
      <c r="I44" s="436">
        <v>238240000</v>
      </c>
      <c r="J44" s="284" t="s">
        <v>1019</v>
      </c>
      <c r="K44" s="284" t="s">
        <v>1036</v>
      </c>
      <c r="L44" s="285"/>
    </row>
    <row r="45" spans="1:13" ht="60.75" thickBot="1">
      <c r="A45" s="288" t="s">
        <v>1033</v>
      </c>
      <c r="B45" s="279">
        <v>440209</v>
      </c>
      <c r="C45" s="280" t="s">
        <v>51</v>
      </c>
      <c r="D45" s="283" t="s">
        <v>1034</v>
      </c>
      <c r="E45" s="283"/>
      <c r="F45" s="283"/>
      <c r="G45" s="282">
        <v>2020003050142</v>
      </c>
      <c r="H45" s="291" t="s">
        <v>146</v>
      </c>
      <c r="I45" s="436">
        <v>831941000</v>
      </c>
      <c r="J45" s="284" t="s">
        <v>1014</v>
      </c>
      <c r="K45" s="284" t="s">
        <v>1036</v>
      </c>
      <c r="L45" s="289">
        <f>+I43+I44+I45</f>
        <v>1797502192</v>
      </c>
    </row>
    <row r="46" spans="1:13" ht="60.75" thickBot="1">
      <c r="A46" s="288" t="s">
        <v>1054</v>
      </c>
      <c r="B46" s="279">
        <v>440205</v>
      </c>
      <c r="C46" s="280" t="s">
        <v>607</v>
      </c>
      <c r="D46" s="283" t="s">
        <v>1055</v>
      </c>
      <c r="E46" s="283"/>
      <c r="F46" s="283"/>
      <c r="G46" s="282">
        <v>2020003050154</v>
      </c>
      <c r="H46" s="291" t="s">
        <v>595</v>
      </c>
      <c r="I46" s="436">
        <v>2588408000</v>
      </c>
      <c r="J46" s="284" t="s">
        <v>1020</v>
      </c>
      <c r="K46" s="284"/>
      <c r="L46" s="289"/>
    </row>
    <row r="47" spans="1:13" ht="45.75" thickBot="1">
      <c r="A47" s="288" t="s">
        <v>1054</v>
      </c>
      <c r="B47" s="279">
        <v>440205</v>
      </c>
      <c r="C47" s="280" t="s">
        <v>607</v>
      </c>
      <c r="D47" s="283" t="s">
        <v>1055</v>
      </c>
      <c r="E47" s="283"/>
      <c r="F47" s="283"/>
      <c r="G47" s="282">
        <v>2020003050154</v>
      </c>
      <c r="H47" s="291" t="s">
        <v>595</v>
      </c>
      <c r="I47" s="436">
        <v>5184109000</v>
      </c>
      <c r="J47" s="284" t="s">
        <v>1014</v>
      </c>
      <c r="K47" s="284" t="s">
        <v>1039</v>
      </c>
      <c r="L47" s="285"/>
    </row>
    <row r="48" spans="1:13" ht="60.75" thickBot="1">
      <c r="A48" s="288" t="s">
        <v>1056</v>
      </c>
      <c r="B48" s="279">
        <v>440202</v>
      </c>
      <c r="C48" s="280" t="s">
        <v>1016</v>
      </c>
      <c r="D48" s="283" t="s">
        <v>1057</v>
      </c>
      <c r="E48" s="283"/>
      <c r="F48" s="283"/>
      <c r="G48" s="282">
        <v>2020003050135</v>
      </c>
      <c r="H48" s="291" t="s">
        <v>1058</v>
      </c>
      <c r="I48" s="436">
        <v>3738806000</v>
      </c>
      <c r="J48" s="284" t="s">
        <v>1019</v>
      </c>
      <c r="K48" s="284" t="s">
        <v>1015</v>
      </c>
      <c r="L48" s="285"/>
    </row>
    <row r="49" spans="1:13" ht="60.75" thickBot="1">
      <c r="A49" s="288" t="s">
        <v>1010</v>
      </c>
      <c r="B49" s="279">
        <v>440209</v>
      </c>
      <c r="C49" s="280" t="s">
        <v>51</v>
      </c>
      <c r="D49" s="283" t="s">
        <v>1012</v>
      </c>
      <c r="E49" s="283"/>
      <c r="F49" s="283"/>
      <c r="G49" s="282">
        <v>2020003050173</v>
      </c>
      <c r="H49" s="291" t="s">
        <v>1059</v>
      </c>
      <c r="I49" s="436">
        <v>1709948000</v>
      </c>
      <c r="J49" s="284" t="s">
        <v>1019</v>
      </c>
      <c r="K49" s="284" t="s">
        <v>1036</v>
      </c>
      <c r="L49" s="285"/>
    </row>
    <row r="50" spans="1:13" ht="45.75" thickBot="1">
      <c r="A50" s="288" t="s">
        <v>1010</v>
      </c>
      <c r="B50" s="279">
        <v>440209</v>
      </c>
      <c r="C50" s="280" t="s">
        <v>51</v>
      </c>
      <c r="D50" s="283" t="s">
        <v>1012</v>
      </c>
      <c r="E50" s="283"/>
      <c r="F50" s="283"/>
      <c r="G50" s="282">
        <v>2020003050173</v>
      </c>
      <c r="H50" s="291" t="s">
        <v>1059</v>
      </c>
      <c r="I50" s="436">
        <v>1000000000</v>
      </c>
      <c r="J50" s="284" t="s">
        <v>1027</v>
      </c>
      <c r="K50" s="284" t="s">
        <v>1036</v>
      </c>
      <c r="L50" s="285"/>
    </row>
    <row r="51" spans="1:13" ht="45.75" thickBot="1">
      <c r="A51" s="288" t="s">
        <v>1010</v>
      </c>
      <c r="B51" s="279">
        <v>440209</v>
      </c>
      <c r="C51" s="280" t="s">
        <v>51</v>
      </c>
      <c r="D51" s="283" t="s">
        <v>1012</v>
      </c>
      <c r="E51" s="283"/>
      <c r="F51" s="283"/>
      <c r="G51" s="282">
        <v>2020003050173</v>
      </c>
      <c r="H51" s="291" t="s">
        <v>1059</v>
      </c>
      <c r="I51" s="436">
        <v>4685000000</v>
      </c>
      <c r="J51" s="284" t="s">
        <v>1014</v>
      </c>
      <c r="K51" s="284" t="s">
        <v>1036</v>
      </c>
      <c r="L51" s="289">
        <f>+I49+I50+I51</f>
        <v>7394948000</v>
      </c>
    </row>
    <row r="52" spans="1:13" ht="60.75" thickBot="1">
      <c r="A52" s="288" t="s">
        <v>1021</v>
      </c>
      <c r="B52" s="279">
        <v>440204</v>
      </c>
      <c r="C52" s="280" t="s">
        <v>698</v>
      </c>
      <c r="D52" s="283" t="s">
        <v>1023</v>
      </c>
      <c r="E52" s="283"/>
      <c r="F52" s="283"/>
      <c r="G52" s="282">
        <v>2020003050155</v>
      </c>
      <c r="H52" s="291" t="s">
        <v>1060</v>
      </c>
      <c r="I52" s="436">
        <v>37033513496</v>
      </c>
      <c r="J52" s="284" t="s">
        <v>1014</v>
      </c>
      <c r="K52" s="284" t="s">
        <v>1061</v>
      </c>
      <c r="L52" s="285"/>
    </row>
    <row r="53" spans="1:13" ht="60.75" thickBot="1">
      <c r="A53" s="288" t="s">
        <v>1021</v>
      </c>
      <c r="B53" s="279">
        <v>440204</v>
      </c>
      <c r="C53" s="280" t="s">
        <v>698</v>
      </c>
      <c r="D53" s="283" t="s">
        <v>1023</v>
      </c>
      <c r="E53" s="283"/>
      <c r="F53" s="283"/>
      <c r="G53" s="282">
        <v>2020003050155</v>
      </c>
      <c r="H53" s="291" t="s">
        <v>1060</v>
      </c>
      <c r="I53" s="436">
        <v>20814786708</v>
      </c>
      <c r="J53" s="284" t="s">
        <v>1027</v>
      </c>
      <c r="K53" s="284" t="s">
        <v>1061</v>
      </c>
      <c r="L53" s="289">
        <f>+I52+I53</f>
        <v>57848300204</v>
      </c>
    </row>
    <row r="54" spans="1:13" ht="60.75" thickBot="1">
      <c r="A54" s="288" t="s">
        <v>1062</v>
      </c>
      <c r="B54" s="293">
        <v>440207</v>
      </c>
      <c r="C54" s="294" t="s">
        <v>390</v>
      </c>
      <c r="D54" s="283" t="s">
        <v>1063</v>
      </c>
      <c r="E54" s="283"/>
      <c r="F54" s="283"/>
      <c r="G54" s="282">
        <v>2020003050136</v>
      </c>
      <c r="H54" s="291" t="s">
        <v>1064</v>
      </c>
      <c r="I54" s="436">
        <v>4656596210</v>
      </c>
      <c r="J54" s="284" t="s">
        <v>1019</v>
      </c>
      <c r="K54" s="284" t="s">
        <v>1015</v>
      </c>
      <c r="L54" s="285"/>
    </row>
    <row r="55" spans="1:13" ht="45.75" thickBot="1">
      <c r="A55" s="288" t="s">
        <v>1062</v>
      </c>
      <c r="B55" s="293">
        <v>440207</v>
      </c>
      <c r="C55" s="294" t="s">
        <v>390</v>
      </c>
      <c r="D55" s="283" t="s">
        <v>1063</v>
      </c>
      <c r="E55" s="283"/>
      <c r="F55" s="283"/>
      <c r="G55" s="282">
        <v>2020003050136</v>
      </c>
      <c r="H55" s="291" t="s">
        <v>1064</v>
      </c>
      <c r="I55" s="436">
        <v>1769030000</v>
      </c>
      <c r="J55" s="284" t="s">
        <v>1014</v>
      </c>
      <c r="K55" s="284" t="s">
        <v>1015</v>
      </c>
      <c r="L55" s="289">
        <f>+I55+I54</f>
        <v>6425626210</v>
      </c>
      <c r="M55" s="267">
        <v>4656596210</v>
      </c>
    </row>
    <row r="56" spans="1:13" ht="60.75" thickBot="1">
      <c r="A56" s="288" t="s">
        <v>1021</v>
      </c>
      <c r="B56" s="279">
        <v>440202</v>
      </c>
      <c r="C56" s="280" t="s">
        <v>1016</v>
      </c>
      <c r="D56" s="283" t="s">
        <v>1023</v>
      </c>
      <c r="E56" s="283"/>
      <c r="F56" s="283"/>
      <c r="G56" s="282">
        <v>2020003050167</v>
      </c>
      <c r="H56" s="291" t="s">
        <v>1065</v>
      </c>
      <c r="I56" s="436">
        <v>5266163187</v>
      </c>
      <c r="J56" s="284" t="s">
        <v>1019</v>
      </c>
      <c r="K56" s="284" t="s">
        <v>1066</v>
      </c>
      <c r="L56" s="285"/>
    </row>
    <row r="57" spans="1:13" ht="60.75" thickBot="1">
      <c r="A57" s="288" t="s">
        <v>1021</v>
      </c>
      <c r="B57" s="279">
        <v>440202</v>
      </c>
      <c r="C57" s="280" t="s">
        <v>1016</v>
      </c>
      <c r="D57" s="283" t="s">
        <v>1023</v>
      </c>
      <c r="E57" s="283"/>
      <c r="F57" s="283"/>
      <c r="G57" s="282">
        <v>2020003050167</v>
      </c>
      <c r="H57" s="291" t="s">
        <v>1065</v>
      </c>
      <c r="I57" s="436">
        <v>2129440813</v>
      </c>
      <c r="J57" s="284" t="s">
        <v>1014</v>
      </c>
      <c r="K57" s="284" t="s">
        <v>1066</v>
      </c>
      <c r="L57" s="285"/>
    </row>
    <row r="58" spans="1:13" ht="60.75" thickBot="1">
      <c r="A58" s="288" t="s">
        <v>1025</v>
      </c>
      <c r="B58" s="279">
        <v>440202</v>
      </c>
      <c r="C58" s="280" t="s">
        <v>1016</v>
      </c>
      <c r="D58" s="283" t="s">
        <v>1067</v>
      </c>
      <c r="E58" s="283"/>
      <c r="F58" s="283"/>
      <c r="G58" s="282">
        <v>2020003050138</v>
      </c>
      <c r="H58" s="291" t="s">
        <v>1068</v>
      </c>
      <c r="I58" s="436">
        <v>1150312000</v>
      </c>
      <c r="J58" s="284" t="s">
        <v>1019</v>
      </c>
      <c r="K58" s="284" t="s">
        <v>1015</v>
      </c>
      <c r="L58" s="285"/>
    </row>
    <row r="59" spans="1:13" ht="60.75" thickBot="1">
      <c r="A59" s="288" t="s">
        <v>1025</v>
      </c>
      <c r="B59" s="279">
        <v>410607</v>
      </c>
      <c r="C59" s="280" t="s">
        <v>1069</v>
      </c>
      <c r="D59" s="283" t="s">
        <v>1070</v>
      </c>
      <c r="E59" s="283"/>
      <c r="F59" s="283"/>
      <c r="G59" s="282">
        <v>2020003050158</v>
      </c>
      <c r="H59" s="291" t="s">
        <v>1071</v>
      </c>
      <c r="I59" s="436">
        <v>308423021</v>
      </c>
      <c r="J59" s="284" t="s">
        <v>1020</v>
      </c>
      <c r="K59" s="284" t="s">
        <v>1015</v>
      </c>
      <c r="L59" s="285"/>
    </row>
    <row r="60" spans="1:13" ht="60.75" thickBot="1">
      <c r="A60" s="288" t="s">
        <v>1025</v>
      </c>
      <c r="B60" s="279">
        <v>410607</v>
      </c>
      <c r="C60" s="280" t="s">
        <v>1069</v>
      </c>
      <c r="D60" s="283" t="s">
        <v>1070</v>
      </c>
      <c r="E60" s="283"/>
      <c r="F60" s="283"/>
      <c r="G60" s="282">
        <v>2020003050158</v>
      </c>
      <c r="H60" s="291" t="s">
        <v>1071</v>
      </c>
      <c r="I60" s="436">
        <v>750000000</v>
      </c>
      <c r="J60" s="284" t="s">
        <v>1014</v>
      </c>
      <c r="K60" s="284" t="s">
        <v>1015</v>
      </c>
      <c r="L60" s="285"/>
    </row>
    <row r="61" spans="1:13" ht="75.75" customHeight="1" thickBot="1">
      <c r="A61" s="288" t="s">
        <v>1025</v>
      </c>
      <c r="B61" s="279">
        <v>410607</v>
      </c>
      <c r="C61" s="280" t="s">
        <v>1069</v>
      </c>
      <c r="D61" s="283" t="s">
        <v>1070</v>
      </c>
      <c r="E61" s="283"/>
      <c r="F61" s="283"/>
      <c r="G61" s="282">
        <v>2020003050158</v>
      </c>
      <c r="H61" s="291" t="s">
        <v>1071</v>
      </c>
      <c r="I61" s="436">
        <v>203562000</v>
      </c>
      <c r="J61" s="284" t="s">
        <v>1027</v>
      </c>
      <c r="K61" s="284" t="s">
        <v>1015</v>
      </c>
      <c r="L61" s="285"/>
    </row>
    <row r="62" spans="1:13" ht="75" customHeight="1" thickBot="1">
      <c r="A62" s="288" t="s">
        <v>1025</v>
      </c>
      <c r="B62" s="279">
        <v>410607</v>
      </c>
      <c r="C62" s="280" t="s">
        <v>1069</v>
      </c>
      <c r="D62" s="283" t="s">
        <v>1070</v>
      </c>
      <c r="E62" s="283"/>
      <c r="F62" s="283"/>
      <c r="G62" s="282">
        <v>2020003050158</v>
      </c>
      <c r="H62" s="291" t="s">
        <v>1071</v>
      </c>
      <c r="I62" s="436">
        <v>341106000</v>
      </c>
      <c r="J62" s="284" t="s">
        <v>1019</v>
      </c>
      <c r="K62" s="284" t="s">
        <v>1015</v>
      </c>
      <c r="L62" s="289">
        <f>+I59+I60+I61+I62</f>
        <v>1603091021</v>
      </c>
    </row>
    <row r="63" spans="1:13" ht="73.5" customHeight="1" thickBot="1">
      <c r="A63" s="288" t="s">
        <v>1049</v>
      </c>
      <c r="B63" s="279">
        <v>440202</v>
      </c>
      <c r="C63" s="280" t="s">
        <v>1016</v>
      </c>
      <c r="D63" s="283" t="s">
        <v>1072</v>
      </c>
      <c r="E63" s="283"/>
      <c r="F63" s="283"/>
      <c r="G63" s="282">
        <v>2020003050139</v>
      </c>
      <c r="H63" s="291" t="s">
        <v>516</v>
      </c>
      <c r="I63" s="436">
        <v>816258000</v>
      </c>
      <c r="J63" s="284" t="s">
        <v>1019</v>
      </c>
      <c r="K63" s="284" t="s">
        <v>1015</v>
      </c>
      <c r="L63" s="285"/>
    </row>
    <row r="64" spans="1:13" ht="60.75" thickBot="1">
      <c r="A64" s="288" t="s">
        <v>1021</v>
      </c>
      <c r="B64" s="279">
        <v>440202</v>
      </c>
      <c r="C64" s="280" t="s">
        <v>1016</v>
      </c>
      <c r="D64" s="283" t="s">
        <v>1023</v>
      </c>
      <c r="E64" s="283"/>
      <c r="F64" s="283"/>
      <c r="G64" s="282">
        <v>2020003050200</v>
      </c>
      <c r="H64" s="291" t="s">
        <v>1073</v>
      </c>
      <c r="I64" s="436">
        <v>1013238000</v>
      </c>
      <c r="J64" s="284" t="s">
        <v>1019</v>
      </c>
      <c r="K64" s="284" t="s">
        <v>1015</v>
      </c>
      <c r="L64" s="289">
        <f>+I37+I56+I57+I64</f>
        <v>10980120000</v>
      </c>
      <c r="M64" s="292">
        <f>+I37+I56+I64</f>
        <v>8850679187</v>
      </c>
    </row>
    <row r="65" spans="1:16382" ht="60.75" thickBot="1">
      <c r="A65" s="288" t="s">
        <v>1021</v>
      </c>
      <c r="B65" s="279">
        <v>440204</v>
      </c>
      <c r="C65" s="280" t="s">
        <v>698</v>
      </c>
      <c r="D65" s="283" t="s">
        <v>1023</v>
      </c>
      <c r="E65" s="283"/>
      <c r="F65" s="283"/>
      <c r="G65" s="282">
        <v>2020003050152</v>
      </c>
      <c r="H65" s="291" t="s">
        <v>1074</v>
      </c>
      <c r="I65" s="436">
        <v>676000000</v>
      </c>
      <c r="J65" s="284" t="s">
        <v>1019</v>
      </c>
      <c r="K65" s="284" t="s">
        <v>1075</v>
      </c>
      <c r="L65" s="285"/>
    </row>
    <row r="66" spans="1:16382" ht="60.75" thickBot="1">
      <c r="A66" s="288" t="s">
        <v>1021</v>
      </c>
      <c r="B66" s="279">
        <v>440202</v>
      </c>
      <c r="C66" s="280" t="s">
        <v>1016</v>
      </c>
      <c r="D66" s="283" t="s">
        <v>1023</v>
      </c>
      <c r="E66" s="283"/>
      <c r="F66" s="283"/>
      <c r="G66" s="282">
        <v>2020003050130</v>
      </c>
      <c r="H66" s="291" t="s">
        <v>1076</v>
      </c>
      <c r="I66" s="436">
        <v>4805393000</v>
      </c>
      <c r="J66" s="284" t="s">
        <v>1014</v>
      </c>
      <c r="K66" s="284" t="s">
        <v>1075</v>
      </c>
      <c r="L66" s="285"/>
    </row>
    <row r="67" spans="1:16382" ht="60.75" thickBot="1">
      <c r="A67" s="278" t="s">
        <v>1021</v>
      </c>
      <c r="B67" s="279">
        <v>440205</v>
      </c>
      <c r="C67" s="280" t="s">
        <v>687</v>
      </c>
      <c r="D67" s="281" t="s">
        <v>1023</v>
      </c>
      <c r="E67" s="283"/>
      <c r="F67" s="283"/>
      <c r="G67" s="282">
        <v>2020003050151</v>
      </c>
      <c r="H67" s="291" t="s">
        <v>1077</v>
      </c>
      <c r="I67" s="436">
        <v>1364448000</v>
      </c>
      <c r="J67" s="284" t="s">
        <v>1014</v>
      </c>
      <c r="K67" s="284" t="s">
        <v>1039</v>
      </c>
      <c r="L67" s="285"/>
    </row>
    <row r="68" spans="1:16382" ht="60.75" thickBot="1">
      <c r="A68" s="278" t="s">
        <v>1021</v>
      </c>
      <c r="B68" s="279">
        <v>440205</v>
      </c>
      <c r="C68" s="280" t="s">
        <v>607</v>
      </c>
      <c r="D68" s="281" t="s">
        <v>1023</v>
      </c>
      <c r="E68" s="283"/>
      <c r="F68" s="283"/>
      <c r="G68" s="282">
        <v>2021003050080</v>
      </c>
      <c r="H68" s="291" t="s">
        <v>1078</v>
      </c>
      <c r="I68" s="436">
        <v>11100638000</v>
      </c>
      <c r="J68" s="284" t="s">
        <v>1014</v>
      </c>
      <c r="K68" s="284" t="s">
        <v>1039</v>
      </c>
      <c r="L68" s="289">
        <f>+I8+I9+I10+I20+I21+I22+I23+I66+I67+I68</f>
        <v>212910243641</v>
      </c>
      <c r="M68" s="292">
        <f>+I9+I20+I66+I67+I68</f>
        <v>142772879127</v>
      </c>
    </row>
    <row r="69" spans="1:16382" ht="60.75" thickBot="1">
      <c r="A69" s="288" t="s">
        <v>1010</v>
      </c>
      <c r="B69" s="279">
        <v>440209</v>
      </c>
      <c r="C69" s="280" t="s">
        <v>51</v>
      </c>
      <c r="D69" s="283" t="s">
        <v>1012</v>
      </c>
      <c r="E69" s="283"/>
      <c r="F69" s="283"/>
      <c r="G69" s="282">
        <v>2020003050144</v>
      </c>
      <c r="H69" s="291" t="s">
        <v>1079</v>
      </c>
      <c r="I69" s="436">
        <v>4332334000</v>
      </c>
      <c r="J69" s="284" t="s">
        <v>1019</v>
      </c>
      <c r="K69" s="284" t="s">
        <v>1036</v>
      </c>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c r="AT69" s="285"/>
      <c r="AU69" s="285"/>
      <c r="AV69" s="285"/>
      <c r="AW69" s="285"/>
      <c r="AX69" s="285"/>
      <c r="AY69" s="285"/>
      <c r="AZ69" s="285"/>
      <c r="BA69" s="285"/>
      <c r="BB69" s="285"/>
      <c r="BC69" s="285"/>
      <c r="BD69" s="285"/>
      <c r="BE69" s="285"/>
      <c r="BF69" s="285"/>
      <c r="BG69" s="285"/>
      <c r="BH69" s="285"/>
      <c r="BI69" s="285"/>
      <c r="BJ69" s="285"/>
      <c r="BK69" s="285"/>
      <c r="BL69" s="285"/>
      <c r="BM69" s="285"/>
      <c r="BN69" s="285"/>
      <c r="BO69" s="285"/>
      <c r="BP69" s="285"/>
      <c r="BQ69" s="285"/>
      <c r="BR69" s="285"/>
      <c r="BS69" s="285"/>
      <c r="BT69" s="285"/>
      <c r="BU69" s="285"/>
      <c r="BV69" s="285"/>
      <c r="BW69" s="285"/>
      <c r="BX69" s="285"/>
      <c r="BY69" s="285"/>
      <c r="BZ69" s="285"/>
      <c r="CA69" s="285"/>
      <c r="CB69" s="285"/>
      <c r="CC69" s="285"/>
      <c r="CD69" s="285"/>
      <c r="CE69" s="285"/>
      <c r="CF69" s="285"/>
      <c r="CG69" s="285"/>
      <c r="CH69" s="285"/>
      <c r="CI69" s="285"/>
      <c r="CJ69" s="285"/>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c r="EO69" s="285"/>
      <c r="EP69" s="285"/>
      <c r="EQ69" s="285"/>
      <c r="ER69" s="285"/>
      <c r="ES69" s="285"/>
      <c r="ET69" s="285"/>
      <c r="EU69" s="285"/>
      <c r="EV69" s="285"/>
      <c r="EW69" s="285"/>
      <c r="EX69" s="285"/>
      <c r="EY69" s="285"/>
      <c r="EZ69" s="285"/>
      <c r="FA69" s="285"/>
      <c r="FB69" s="285"/>
      <c r="FC69" s="285"/>
      <c r="FD69" s="285"/>
      <c r="FE69" s="285"/>
      <c r="FF69" s="285"/>
      <c r="FG69" s="285"/>
      <c r="FH69" s="285"/>
      <c r="FI69" s="285"/>
      <c r="FJ69" s="285"/>
      <c r="FK69" s="285"/>
      <c r="FL69" s="285"/>
      <c r="FM69" s="285"/>
      <c r="FN69" s="285"/>
      <c r="FO69" s="285"/>
      <c r="FP69" s="285"/>
      <c r="FQ69" s="285"/>
      <c r="FR69" s="285"/>
      <c r="FS69" s="285"/>
      <c r="FT69" s="285"/>
      <c r="FU69" s="285"/>
      <c r="FV69" s="285"/>
      <c r="FW69" s="285"/>
      <c r="FX69" s="285"/>
      <c r="FY69" s="285"/>
      <c r="FZ69" s="285"/>
      <c r="GA69" s="285"/>
      <c r="GB69" s="285"/>
      <c r="GC69" s="285"/>
      <c r="GD69" s="285"/>
      <c r="GE69" s="285"/>
      <c r="GF69" s="285"/>
      <c r="GG69" s="285"/>
      <c r="GH69" s="285"/>
      <c r="GI69" s="285"/>
      <c r="GJ69" s="285"/>
      <c r="GK69" s="285"/>
      <c r="GL69" s="285"/>
      <c r="GM69" s="285"/>
      <c r="GN69" s="285"/>
      <c r="GO69" s="285"/>
      <c r="GP69" s="285"/>
      <c r="GQ69" s="285"/>
      <c r="GR69" s="285"/>
      <c r="GS69" s="285"/>
      <c r="GT69" s="285"/>
      <c r="GU69" s="285"/>
      <c r="GV69" s="285"/>
      <c r="GW69" s="285"/>
      <c r="GX69" s="285"/>
      <c r="GY69" s="285"/>
      <c r="GZ69" s="285"/>
      <c r="HA69" s="285"/>
      <c r="HB69" s="285"/>
      <c r="HC69" s="285"/>
      <c r="HD69" s="285"/>
      <c r="HE69" s="285"/>
      <c r="HF69" s="285"/>
      <c r="HG69" s="285"/>
      <c r="HH69" s="285"/>
      <c r="HI69" s="285"/>
      <c r="HJ69" s="285"/>
      <c r="HK69" s="285"/>
      <c r="HL69" s="285"/>
      <c r="HM69" s="285"/>
      <c r="HN69" s="285"/>
      <c r="HO69" s="285"/>
      <c r="HP69" s="285"/>
      <c r="HQ69" s="285"/>
      <c r="HR69" s="285"/>
      <c r="HS69" s="285"/>
      <c r="HT69" s="285"/>
      <c r="HU69" s="285"/>
      <c r="HV69" s="285"/>
      <c r="HW69" s="285"/>
      <c r="HX69" s="285"/>
      <c r="HY69" s="285"/>
      <c r="HZ69" s="285"/>
      <c r="IA69" s="285"/>
      <c r="IB69" s="285"/>
      <c r="IC69" s="285"/>
      <c r="ID69" s="285"/>
      <c r="IE69" s="285"/>
      <c r="IF69" s="285"/>
      <c r="IG69" s="285"/>
      <c r="IH69" s="285"/>
      <c r="II69" s="285"/>
      <c r="IJ69" s="285"/>
      <c r="IK69" s="285"/>
      <c r="IL69" s="285"/>
      <c r="IM69" s="285"/>
      <c r="IN69" s="285"/>
      <c r="IO69" s="285"/>
      <c r="IP69" s="285"/>
      <c r="IQ69" s="285"/>
      <c r="IR69" s="285"/>
      <c r="IS69" s="285"/>
      <c r="IT69" s="285"/>
      <c r="IU69" s="285"/>
      <c r="IV69" s="285"/>
      <c r="IW69" s="285"/>
      <c r="IX69" s="285"/>
      <c r="IY69" s="285"/>
      <c r="IZ69" s="285"/>
      <c r="JA69" s="285"/>
      <c r="JB69" s="285"/>
      <c r="JC69" s="285"/>
      <c r="JD69" s="285"/>
      <c r="JE69" s="285"/>
      <c r="JF69" s="285"/>
      <c r="JG69" s="285"/>
      <c r="JH69" s="285"/>
      <c r="JI69" s="285"/>
      <c r="JJ69" s="285"/>
      <c r="JK69" s="285"/>
      <c r="JL69" s="285"/>
      <c r="JM69" s="285"/>
      <c r="JN69" s="285"/>
      <c r="JO69" s="285"/>
      <c r="JP69" s="285"/>
      <c r="JQ69" s="285"/>
      <c r="JR69" s="285"/>
      <c r="JS69" s="285"/>
      <c r="JT69" s="285"/>
      <c r="JU69" s="285"/>
      <c r="JV69" s="285"/>
      <c r="JW69" s="285"/>
      <c r="JX69" s="285"/>
      <c r="JY69" s="285"/>
      <c r="JZ69" s="285"/>
      <c r="KA69" s="285"/>
      <c r="KB69" s="285"/>
      <c r="KC69" s="285"/>
      <c r="KD69" s="285"/>
      <c r="KE69" s="285"/>
      <c r="KF69" s="285"/>
      <c r="KG69" s="285"/>
      <c r="KH69" s="285"/>
      <c r="KI69" s="285"/>
      <c r="KJ69" s="285"/>
      <c r="KK69" s="285"/>
      <c r="KL69" s="285"/>
      <c r="KM69" s="285"/>
      <c r="KN69" s="285"/>
      <c r="KO69" s="285"/>
      <c r="KP69" s="285"/>
      <c r="KQ69" s="285"/>
      <c r="KR69" s="285"/>
      <c r="KS69" s="285"/>
      <c r="KT69" s="285"/>
      <c r="KU69" s="285"/>
      <c r="KV69" s="285"/>
      <c r="KW69" s="285"/>
      <c r="KX69" s="285"/>
      <c r="KY69" s="285"/>
      <c r="KZ69" s="285"/>
      <c r="LA69" s="285"/>
      <c r="LB69" s="285"/>
      <c r="LC69" s="285"/>
      <c r="LD69" s="285"/>
      <c r="LE69" s="285"/>
      <c r="LF69" s="285"/>
      <c r="LG69" s="285"/>
      <c r="LH69" s="285"/>
      <c r="LI69" s="285"/>
      <c r="LJ69" s="285"/>
      <c r="LK69" s="285"/>
      <c r="LL69" s="285"/>
      <c r="LM69" s="285"/>
      <c r="LN69" s="285"/>
      <c r="LO69" s="285"/>
      <c r="LP69" s="285"/>
      <c r="LQ69" s="285"/>
      <c r="LR69" s="285"/>
      <c r="LS69" s="285"/>
      <c r="LT69" s="285"/>
      <c r="LU69" s="285"/>
      <c r="LV69" s="285"/>
      <c r="LW69" s="285"/>
      <c r="LX69" s="285"/>
      <c r="LY69" s="285"/>
      <c r="LZ69" s="285"/>
      <c r="MA69" s="285"/>
      <c r="MB69" s="285"/>
      <c r="MC69" s="285"/>
      <c r="MD69" s="285"/>
      <c r="ME69" s="285"/>
      <c r="MF69" s="285"/>
      <c r="MG69" s="285"/>
      <c r="MH69" s="285"/>
      <c r="MI69" s="285"/>
      <c r="MJ69" s="285"/>
      <c r="MK69" s="285"/>
      <c r="ML69" s="285"/>
      <c r="MM69" s="285"/>
      <c r="MN69" s="285"/>
      <c r="MO69" s="285"/>
      <c r="MP69" s="285"/>
      <c r="MQ69" s="285"/>
      <c r="MR69" s="285"/>
      <c r="MS69" s="285"/>
      <c r="MT69" s="285"/>
      <c r="MU69" s="285"/>
      <c r="MV69" s="285"/>
      <c r="MW69" s="285"/>
      <c r="MX69" s="285"/>
      <c r="MY69" s="285"/>
      <c r="MZ69" s="285"/>
      <c r="NA69" s="285"/>
      <c r="NB69" s="285"/>
      <c r="NC69" s="285"/>
      <c r="ND69" s="285"/>
      <c r="NE69" s="285"/>
      <c r="NF69" s="285"/>
      <c r="NG69" s="285"/>
      <c r="NH69" s="285"/>
      <c r="NI69" s="285"/>
      <c r="NJ69" s="285"/>
      <c r="NK69" s="285"/>
      <c r="NL69" s="285"/>
      <c r="NM69" s="285"/>
      <c r="NN69" s="285"/>
      <c r="NO69" s="285"/>
      <c r="NP69" s="285"/>
      <c r="NQ69" s="285"/>
      <c r="NR69" s="285"/>
      <c r="NS69" s="285"/>
      <c r="NT69" s="285"/>
      <c r="NU69" s="285"/>
      <c r="NV69" s="285"/>
      <c r="NW69" s="285"/>
      <c r="NX69" s="285"/>
      <c r="NY69" s="285"/>
      <c r="NZ69" s="285"/>
      <c r="OA69" s="285"/>
      <c r="OB69" s="285"/>
      <c r="OC69" s="285"/>
      <c r="OD69" s="285"/>
      <c r="OE69" s="285"/>
      <c r="OF69" s="285"/>
      <c r="OG69" s="285"/>
      <c r="OH69" s="285"/>
      <c r="OI69" s="285"/>
      <c r="OJ69" s="285"/>
      <c r="OK69" s="285"/>
      <c r="OL69" s="285"/>
      <c r="OM69" s="285"/>
      <c r="ON69" s="285"/>
      <c r="OO69" s="285"/>
      <c r="OP69" s="285"/>
      <c r="OQ69" s="285"/>
      <c r="OR69" s="285"/>
      <c r="OS69" s="285"/>
      <c r="OT69" s="285"/>
      <c r="OU69" s="285"/>
      <c r="OV69" s="285"/>
      <c r="OW69" s="285"/>
      <c r="OX69" s="285"/>
      <c r="OY69" s="285"/>
      <c r="OZ69" s="285"/>
      <c r="PA69" s="285"/>
      <c r="PB69" s="285"/>
      <c r="PC69" s="285"/>
      <c r="PD69" s="285"/>
      <c r="PE69" s="285"/>
      <c r="PF69" s="285"/>
      <c r="PG69" s="285"/>
      <c r="PH69" s="285"/>
      <c r="PI69" s="285"/>
      <c r="PJ69" s="285"/>
      <c r="PK69" s="285"/>
      <c r="PL69" s="285"/>
      <c r="PM69" s="285"/>
      <c r="PN69" s="285"/>
      <c r="PO69" s="285"/>
      <c r="PP69" s="285"/>
      <c r="PQ69" s="285"/>
      <c r="PR69" s="285"/>
      <c r="PS69" s="285"/>
      <c r="PT69" s="285"/>
      <c r="PU69" s="285"/>
      <c r="PV69" s="285"/>
      <c r="PW69" s="285"/>
      <c r="PX69" s="285"/>
      <c r="PY69" s="285"/>
      <c r="PZ69" s="285"/>
      <c r="QA69" s="285"/>
      <c r="QB69" s="285"/>
      <c r="QC69" s="285"/>
      <c r="QD69" s="285"/>
      <c r="QE69" s="285"/>
      <c r="QF69" s="285"/>
      <c r="QG69" s="285"/>
      <c r="QH69" s="285"/>
      <c r="QI69" s="285"/>
      <c r="QJ69" s="285"/>
      <c r="QK69" s="285"/>
      <c r="QL69" s="285"/>
      <c r="QM69" s="285"/>
      <c r="QN69" s="285"/>
      <c r="QO69" s="285"/>
      <c r="QP69" s="285"/>
      <c r="QQ69" s="285"/>
      <c r="QR69" s="285"/>
      <c r="QS69" s="285"/>
      <c r="QT69" s="285"/>
      <c r="QU69" s="285"/>
      <c r="QV69" s="285"/>
      <c r="QW69" s="285"/>
      <c r="QX69" s="285"/>
      <c r="QY69" s="285"/>
      <c r="QZ69" s="285"/>
      <c r="RA69" s="285"/>
      <c r="RB69" s="285"/>
      <c r="RC69" s="285"/>
      <c r="RD69" s="285"/>
      <c r="RE69" s="285"/>
      <c r="RF69" s="285"/>
      <c r="RG69" s="285"/>
      <c r="RH69" s="285"/>
      <c r="RI69" s="285"/>
      <c r="RJ69" s="285"/>
      <c r="RK69" s="285"/>
      <c r="RL69" s="285"/>
      <c r="RM69" s="285"/>
      <c r="RN69" s="285"/>
      <c r="RO69" s="285"/>
      <c r="RP69" s="285"/>
      <c r="RQ69" s="285"/>
      <c r="RR69" s="285"/>
      <c r="RS69" s="285"/>
      <c r="RT69" s="285"/>
      <c r="RU69" s="285"/>
      <c r="RV69" s="285"/>
      <c r="RW69" s="285"/>
      <c r="RX69" s="285"/>
      <c r="RY69" s="285"/>
      <c r="RZ69" s="285"/>
      <c r="SA69" s="285"/>
      <c r="SB69" s="285"/>
      <c r="SC69" s="285"/>
      <c r="SD69" s="285"/>
      <c r="SE69" s="285"/>
      <c r="SF69" s="285"/>
      <c r="SG69" s="285"/>
      <c r="SH69" s="285"/>
      <c r="SI69" s="285"/>
      <c r="SJ69" s="285"/>
      <c r="SK69" s="285"/>
      <c r="SL69" s="285"/>
      <c r="SM69" s="285"/>
      <c r="SN69" s="285"/>
      <c r="SO69" s="285"/>
      <c r="SP69" s="285"/>
      <c r="SQ69" s="285"/>
      <c r="SR69" s="285"/>
      <c r="SS69" s="285"/>
      <c r="ST69" s="285"/>
      <c r="SU69" s="285"/>
      <c r="SV69" s="285"/>
      <c r="SW69" s="285"/>
      <c r="SX69" s="285"/>
      <c r="SY69" s="285"/>
      <c r="SZ69" s="285"/>
      <c r="TA69" s="285"/>
      <c r="TB69" s="285"/>
      <c r="TC69" s="285"/>
      <c r="TD69" s="285"/>
      <c r="TE69" s="285"/>
      <c r="TF69" s="285"/>
      <c r="TG69" s="285"/>
      <c r="TH69" s="285"/>
      <c r="TI69" s="285"/>
      <c r="TJ69" s="285"/>
      <c r="TK69" s="285"/>
      <c r="TL69" s="285"/>
      <c r="TM69" s="285"/>
      <c r="TN69" s="285"/>
      <c r="TO69" s="285"/>
      <c r="TP69" s="285"/>
      <c r="TQ69" s="285"/>
      <c r="TR69" s="285"/>
      <c r="TS69" s="285"/>
      <c r="TT69" s="285"/>
      <c r="TU69" s="285"/>
      <c r="TV69" s="285"/>
      <c r="TW69" s="285"/>
      <c r="TX69" s="285"/>
      <c r="TY69" s="285"/>
      <c r="TZ69" s="285"/>
      <c r="UA69" s="285"/>
      <c r="UB69" s="285"/>
      <c r="UC69" s="285"/>
      <c r="UD69" s="285"/>
      <c r="UE69" s="285"/>
      <c r="UF69" s="285"/>
      <c r="UG69" s="285"/>
      <c r="UH69" s="285"/>
      <c r="UI69" s="285"/>
      <c r="UJ69" s="285"/>
      <c r="UK69" s="285"/>
      <c r="UL69" s="285"/>
      <c r="UM69" s="285"/>
      <c r="UN69" s="285"/>
      <c r="UO69" s="285"/>
      <c r="UP69" s="285"/>
      <c r="UQ69" s="285"/>
      <c r="UR69" s="285"/>
      <c r="US69" s="285"/>
      <c r="UT69" s="285"/>
      <c r="UU69" s="285"/>
      <c r="UV69" s="285"/>
      <c r="UW69" s="285"/>
      <c r="UX69" s="285"/>
      <c r="UY69" s="285"/>
      <c r="UZ69" s="285"/>
      <c r="VA69" s="285"/>
      <c r="VB69" s="285"/>
      <c r="VC69" s="285"/>
      <c r="VD69" s="285"/>
      <c r="VE69" s="285"/>
      <c r="VF69" s="285"/>
      <c r="VG69" s="285"/>
      <c r="VH69" s="285"/>
      <c r="VI69" s="285"/>
      <c r="VJ69" s="285"/>
      <c r="VK69" s="285"/>
      <c r="VL69" s="285"/>
      <c r="VM69" s="285"/>
      <c r="VN69" s="285"/>
      <c r="VO69" s="285"/>
      <c r="VP69" s="285"/>
      <c r="VQ69" s="285"/>
      <c r="VR69" s="285"/>
      <c r="VS69" s="285"/>
      <c r="VT69" s="285"/>
      <c r="VU69" s="285"/>
      <c r="VV69" s="285"/>
      <c r="VW69" s="285"/>
      <c r="VX69" s="285"/>
      <c r="VY69" s="285"/>
      <c r="VZ69" s="285"/>
      <c r="WA69" s="285"/>
      <c r="WB69" s="285"/>
      <c r="WC69" s="285"/>
      <c r="WD69" s="285"/>
      <c r="WE69" s="285"/>
      <c r="WF69" s="285"/>
      <c r="WG69" s="285"/>
      <c r="WH69" s="285"/>
      <c r="WI69" s="285"/>
      <c r="WJ69" s="285"/>
      <c r="WK69" s="285"/>
      <c r="WL69" s="285"/>
      <c r="WM69" s="285"/>
      <c r="WN69" s="285"/>
      <c r="WO69" s="285"/>
      <c r="WP69" s="285"/>
      <c r="WQ69" s="285"/>
      <c r="WR69" s="285"/>
      <c r="WS69" s="285"/>
      <c r="WT69" s="285"/>
      <c r="WU69" s="285"/>
      <c r="WV69" s="285"/>
      <c r="WW69" s="285"/>
      <c r="WX69" s="285"/>
      <c r="WY69" s="285"/>
      <c r="WZ69" s="285"/>
      <c r="XA69" s="285"/>
      <c r="XB69" s="285"/>
      <c r="XC69" s="285"/>
      <c r="XD69" s="285"/>
      <c r="XE69" s="285"/>
      <c r="XF69" s="285"/>
      <c r="XG69" s="285"/>
      <c r="XH69" s="285"/>
      <c r="XI69" s="285"/>
      <c r="XJ69" s="285"/>
      <c r="XK69" s="285"/>
      <c r="XL69" s="285"/>
      <c r="XM69" s="285"/>
      <c r="XN69" s="285"/>
      <c r="XO69" s="285"/>
      <c r="XP69" s="285"/>
      <c r="XQ69" s="285"/>
      <c r="XR69" s="285"/>
      <c r="XS69" s="285"/>
      <c r="XT69" s="285"/>
      <c r="XU69" s="285"/>
      <c r="XV69" s="285"/>
      <c r="XW69" s="285"/>
      <c r="XX69" s="285"/>
      <c r="XY69" s="285"/>
      <c r="XZ69" s="285"/>
      <c r="YA69" s="285"/>
      <c r="YB69" s="285"/>
      <c r="YC69" s="285"/>
      <c r="YD69" s="285"/>
      <c r="YE69" s="285"/>
      <c r="YF69" s="285"/>
      <c r="YG69" s="285"/>
      <c r="YH69" s="285"/>
      <c r="YI69" s="285"/>
      <c r="YJ69" s="285"/>
      <c r="YK69" s="285"/>
      <c r="YL69" s="285"/>
      <c r="YM69" s="285"/>
      <c r="YN69" s="285"/>
      <c r="YO69" s="285"/>
      <c r="YP69" s="285"/>
      <c r="YQ69" s="285"/>
      <c r="YR69" s="285"/>
      <c r="YS69" s="285"/>
      <c r="YT69" s="285"/>
      <c r="YU69" s="285"/>
      <c r="YV69" s="285"/>
      <c r="YW69" s="285"/>
      <c r="YX69" s="285"/>
      <c r="YY69" s="285"/>
      <c r="YZ69" s="285"/>
      <c r="ZA69" s="285"/>
      <c r="ZB69" s="285"/>
      <c r="ZC69" s="285"/>
      <c r="ZD69" s="285"/>
      <c r="ZE69" s="285"/>
      <c r="ZF69" s="285"/>
      <c r="ZG69" s="285"/>
      <c r="ZH69" s="285"/>
      <c r="ZI69" s="285"/>
      <c r="ZJ69" s="285"/>
      <c r="ZK69" s="285"/>
      <c r="ZL69" s="285"/>
      <c r="ZM69" s="285"/>
      <c r="ZN69" s="285"/>
      <c r="ZO69" s="285"/>
      <c r="ZP69" s="285"/>
      <c r="ZQ69" s="285"/>
      <c r="ZR69" s="285"/>
      <c r="ZS69" s="285"/>
      <c r="ZT69" s="285"/>
      <c r="ZU69" s="285"/>
      <c r="ZV69" s="285"/>
      <c r="ZW69" s="285"/>
      <c r="ZX69" s="285"/>
      <c r="ZY69" s="285"/>
      <c r="ZZ69" s="285"/>
      <c r="AAA69" s="285"/>
      <c r="AAB69" s="285"/>
      <c r="AAC69" s="285"/>
      <c r="AAD69" s="285"/>
      <c r="AAE69" s="285"/>
      <c r="AAF69" s="285"/>
      <c r="AAG69" s="285"/>
      <c r="AAH69" s="285"/>
      <c r="AAI69" s="285"/>
      <c r="AAJ69" s="285"/>
      <c r="AAK69" s="285"/>
      <c r="AAL69" s="285"/>
      <c r="AAM69" s="285"/>
      <c r="AAN69" s="285"/>
      <c r="AAO69" s="285"/>
      <c r="AAP69" s="285"/>
      <c r="AAQ69" s="285"/>
      <c r="AAR69" s="285"/>
      <c r="AAS69" s="285"/>
      <c r="AAT69" s="285"/>
      <c r="AAU69" s="285"/>
      <c r="AAV69" s="285"/>
      <c r="AAW69" s="285"/>
      <c r="AAX69" s="285"/>
      <c r="AAY69" s="285"/>
      <c r="AAZ69" s="285"/>
      <c r="ABA69" s="285"/>
      <c r="ABB69" s="285"/>
      <c r="ABC69" s="285"/>
      <c r="ABD69" s="285"/>
      <c r="ABE69" s="285"/>
      <c r="ABF69" s="285"/>
      <c r="ABG69" s="285"/>
      <c r="ABH69" s="285"/>
      <c r="ABI69" s="285"/>
      <c r="ABJ69" s="285"/>
      <c r="ABK69" s="285"/>
      <c r="ABL69" s="285"/>
      <c r="ABM69" s="285"/>
      <c r="ABN69" s="285"/>
      <c r="ABO69" s="285"/>
      <c r="ABP69" s="285"/>
      <c r="ABQ69" s="285"/>
      <c r="ABR69" s="285"/>
      <c r="ABS69" s="285"/>
      <c r="ABT69" s="285"/>
      <c r="ABU69" s="285"/>
      <c r="ABV69" s="285"/>
      <c r="ABW69" s="285"/>
      <c r="ABX69" s="285"/>
      <c r="ABY69" s="285"/>
      <c r="ABZ69" s="285"/>
      <c r="ACA69" s="285"/>
      <c r="ACB69" s="285"/>
      <c r="ACC69" s="285"/>
      <c r="ACD69" s="285"/>
      <c r="ACE69" s="285"/>
      <c r="ACF69" s="285"/>
      <c r="ACG69" s="285"/>
      <c r="ACH69" s="285"/>
      <c r="ACI69" s="285"/>
      <c r="ACJ69" s="285"/>
      <c r="ACK69" s="285"/>
      <c r="ACL69" s="285"/>
      <c r="ACM69" s="285"/>
      <c r="ACN69" s="285"/>
      <c r="ACO69" s="285"/>
      <c r="ACP69" s="285"/>
      <c r="ACQ69" s="285"/>
      <c r="ACR69" s="285"/>
      <c r="ACS69" s="285"/>
      <c r="ACT69" s="285"/>
      <c r="ACU69" s="285"/>
      <c r="ACV69" s="285"/>
      <c r="ACW69" s="285"/>
      <c r="ACX69" s="285"/>
      <c r="ACY69" s="285"/>
      <c r="ACZ69" s="285"/>
      <c r="ADA69" s="285"/>
      <c r="ADB69" s="285"/>
      <c r="ADC69" s="285"/>
      <c r="ADD69" s="285"/>
      <c r="ADE69" s="285"/>
      <c r="ADF69" s="285"/>
      <c r="ADG69" s="285"/>
      <c r="ADH69" s="285"/>
      <c r="ADI69" s="285"/>
      <c r="ADJ69" s="285"/>
      <c r="ADK69" s="285"/>
      <c r="ADL69" s="285"/>
      <c r="ADM69" s="285"/>
      <c r="ADN69" s="285"/>
      <c r="ADO69" s="285"/>
      <c r="ADP69" s="285"/>
      <c r="ADQ69" s="285"/>
      <c r="ADR69" s="285"/>
      <c r="ADS69" s="285"/>
      <c r="ADT69" s="285"/>
      <c r="ADU69" s="285"/>
      <c r="ADV69" s="285"/>
      <c r="ADW69" s="285"/>
      <c r="ADX69" s="285"/>
      <c r="ADY69" s="285"/>
      <c r="ADZ69" s="285"/>
      <c r="AEA69" s="285"/>
      <c r="AEB69" s="285"/>
      <c r="AEC69" s="285"/>
      <c r="AED69" s="285"/>
      <c r="AEE69" s="285"/>
      <c r="AEF69" s="285"/>
      <c r="AEG69" s="285"/>
      <c r="AEH69" s="285"/>
      <c r="AEI69" s="285"/>
      <c r="AEJ69" s="285"/>
      <c r="AEK69" s="285"/>
      <c r="AEL69" s="285"/>
      <c r="AEM69" s="285"/>
      <c r="AEN69" s="285"/>
      <c r="AEO69" s="285"/>
      <c r="AEP69" s="285"/>
      <c r="AEQ69" s="285"/>
      <c r="AER69" s="285"/>
      <c r="AES69" s="285"/>
      <c r="AET69" s="285"/>
      <c r="AEU69" s="285"/>
      <c r="AEV69" s="285"/>
      <c r="AEW69" s="285"/>
      <c r="AEX69" s="285"/>
      <c r="AEY69" s="285"/>
      <c r="AEZ69" s="285"/>
      <c r="AFA69" s="285"/>
      <c r="AFB69" s="285"/>
      <c r="AFC69" s="285"/>
      <c r="AFD69" s="285"/>
      <c r="AFE69" s="285"/>
      <c r="AFF69" s="285"/>
      <c r="AFG69" s="285"/>
      <c r="AFH69" s="285"/>
      <c r="AFI69" s="285"/>
      <c r="AFJ69" s="285"/>
      <c r="AFK69" s="285"/>
      <c r="AFL69" s="285"/>
      <c r="AFM69" s="285"/>
      <c r="AFN69" s="285"/>
      <c r="AFO69" s="285"/>
      <c r="AFP69" s="285"/>
      <c r="AFQ69" s="285"/>
      <c r="AFR69" s="285"/>
      <c r="AFS69" s="285"/>
      <c r="AFT69" s="285"/>
      <c r="AFU69" s="285"/>
      <c r="AFV69" s="285"/>
      <c r="AFW69" s="285"/>
      <c r="AFX69" s="285"/>
      <c r="AFY69" s="285"/>
      <c r="AFZ69" s="285"/>
      <c r="AGA69" s="285"/>
      <c r="AGB69" s="285"/>
      <c r="AGC69" s="285"/>
      <c r="AGD69" s="285"/>
      <c r="AGE69" s="285"/>
      <c r="AGF69" s="285"/>
      <c r="AGG69" s="285"/>
      <c r="AGH69" s="285"/>
      <c r="AGI69" s="285"/>
      <c r="AGJ69" s="285"/>
      <c r="AGK69" s="285"/>
      <c r="AGL69" s="285"/>
      <c r="AGM69" s="285"/>
      <c r="AGN69" s="285"/>
      <c r="AGO69" s="285"/>
      <c r="AGP69" s="285"/>
      <c r="AGQ69" s="285"/>
      <c r="AGR69" s="285"/>
      <c r="AGS69" s="285"/>
      <c r="AGT69" s="285"/>
      <c r="AGU69" s="285"/>
      <c r="AGV69" s="285"/>
      <c r="AGW69" s="285"/>
      <c r="AGX69" s="285"/>
      <c r="AGY69" s="285"/>
      <c r="AGZ69" s="285"/>
      <c r="AHA69" s="285"/>
      <c r="AHB69" s="285"/>
      <c r="AHC69" s="285"/>
      <c r="AHD69" s="285"/>
      <c r="AHE69" s="285"/>
      <c r="AHF69" s="285"/>
      <c r="AHG69" s="285"/>
      <c r="AHH69" s="285"/>
      <c r="AHI69" s="285"/>
      <c r="AHJ69" s="285"/>
      <c r="AHK69" s="285"/>
      <c r="AHL69" s="285"/>
      <c r="AHM69" s="285"/>
      <c r="AHN69" s="285"/>
      <c r="AHO69" s="285"/>
      <c r="AHP69" s="285"/>
      <c r="AHQ69" s="285"/>
      <c r="AHR69" s="285"/>
      <c r="AHS69" s="285"/>
      <c r="AHT69" s="285"/>
      <c r="AHU69" s="285"/>
      <c r="AHV69" s="285"/>
      <c r="AHW69" s="285"/>
      <c r="AHX69" s="285"/>
      <c r="AHY69" s="285"/>
      <c r="AHZ69" s="285"/>
      <c r="AIA69" s="285"/>
      <c r="AIB69" s="285"/>
      <c r="AIC69" s="285"/>
      <c r="AID69" s="285"/>
      <c r="AIE69" s="285"/>
      <c r="AIF69" s="285"/>
      <c r="AIG69" s="285"/>
      <c r="AIH69" s="285"/>
      <c r="AII69" s="285"/>
      <c r="AIJ69" s="285"/>
      <c r="AIK69" s="285"/>
      <c r="AIL69" s="285"/>
      <c r="AIM69" s="285"/>
      <c r="AIN69" s="285"/>
      <c r="AIO69" s="285"/>
      <c r="AIP69" s="285"/>
      <c r="AIQ69" s="285"/>
      <c r="AIR69" s="285"/>
      <c r="AIS69" s="285"/>
      <c r="AIT69" s="285"/>
      <c r="AIU69" s="285"/>
      <c r="AIV69" s="285"/>
      <c r="AIW69" s="285"/>
      <c r="AIX69" s="285"/>
      <c r="AIY69" s="285"/>
      <c r="AIZ69" s="285"/>
      <c r="AJA69" s="285"/>
      <c r="AJB69" s="285"/>
      <c r="AJC69" s="285"/>
      <c r="AJD69" s="285"/>
      <c r="AJE69" s="285"/>
      <c r="AJF69" s="285"/>
      <c r="AJG69" s="285"/>
      <c r="AJH69" s="285"/>
      <c r="AJI69" s="285"/>
      <c r="AJJ69" s="285"/>
      <c r="AJK69" s="285"/>
      <c r="AJL69" s="285"/>
      <c r="AJM69" s="285"/>
      <c r="AJN69" s="285"/>
      <c r="AJO69" s="285"/>
      <c r="AJP69" s="285"/>
      <c r="AJQ69" s="285"/>
      <c r="AJR69" s="285"/>
      <c r="AJS69" s="285"/>
      <c r="AJT69" s="285"/>
      <c r="AJU69" s="285"/>
      <c r="AJV69" s="285"/>
      <c r="AJW69" s="285"/>
      <c r="AJX69" s="285"/>
      <c r="AJY69" s="285"/>
      <c r="AJZ69" s="285"/>
      <c r="AKA69" s="285"/>
      <c r="AKB69" s="285"/>
      <c r="AKC69" s="285"/>
      <c r="AKD69" s="285"/>
      <c r="AKE69" s="285"/>
      <c r="AKF69" s="285"/>
      <c r="AKG69" s="285"/>
      <c r="AKH69" s="285"/>
      <c r="AKI69" s="285"/>
      <c r="AKJ69" s="285"/>
      <c r="AKK69" s="285"/>
      <c r="AKL69" s="285"/>
      <c r="AKM69" s="285"/>
      <c r="AKN69" s="285"/>
      <c r="AKO69" s="285"/>
      <c r="AKP69" s="285"/>
      <c r="AKQ69" s="285"/>
      <c r="AKR69" s="285"/>
      <c r="AKS69" s="285"/>
      <c r="AKT69" s="285"/>
      <c r="AKU69" s="285"/>
      <c r="AKV69" s="285"/>
      <c r="AKW69" s="285"/>
      <c r="AKX69" s="285"/>
      <c r="AKY69" s="285"/>
      <c r="AKZ69" s="285"/>
      <c r="ALA69" s="285"/>
      <c r="ALB69" s="285"/>
      <c r="ALC69" s="285"/>
      <c r="ALD69" s="285"/>
      <c r="ALE69" s="285"/>
      <c r="ALF69" s="285"/>
      <c r="ALG69" s="285"/>
      <c r="ALH69" s="285"/>
      <c r="ALI69" s="285"/>
      <c r="ALJ69" s="285"/>
      <c r="ALK69" s="285"/>
      <c r="ALL69" s="285"/>
      <c r="ALM69" s="285"/>
      <c r="ALN69" s="285"/>
      <c r="ALO69" s="285"/>
      <c r="ALP69" s="285"/>
      <c r="ALQ69" s="285"/>
      <c r="ALR69" s="285"/>
      <c r="ALS69" s="285"/>
      <c r="ALT69" s="285"/>
      <c r="ALU69" s="285"/>
      <c r="ALV69" s="285"/>
      <c r="ALW69" s="285"/>
      <c r="ALX69" s="285"/>
      <c r="ALY69" s="285"/>
      <c r="ALZ69" s="285"/>
      <c r="AMA69" s="285"/>
      <c r="AMB69" s="285"/>
      <c r="AMC69" s="285"/>
      <c r="AMD69" s="285"/>
      <c r="AME69" s="285"/>
      <c r="AMF69" s="285"/>
      <c r="AMG69" s="285"/>
      <c r="AMH69" s="285"/>
      <c r="AMI69" s="285"/>
      <c r="AMJ69" s="285"/>
      <c r="AMK69" s="285"/>
      <c r="AML69" s="285"/>
      <c r="AMM69" s="285"/>
      <c r="AMN69" s="285"/>
      <c r="AMO69" s="285"/>
      <c r="AMP69" s="285"/>
      <c r="AMQ69" s="285"/>
      <c r="AMR69" s="285"/>
      <c r="AMS69" s="285"/>
      <c r="AMT69" s="285"/>
      <c r="AMU69" s="285"/>
      <c r="AMV69" s="285"/>
      <c r="AMW69" s="285"/>
      <c r="AMX69" s="285"/>
      <c r="AMY69" s="285"/>
      <c r="AMZ69" s="285"/>
      <c r="ANA69" s="285"/>
      <c r="ANB69" s="285"/>
      <c r="ANC69" s="285"/>
      <c r="AND69" s="285"/>
      <c r="ANE69" s="285"/>
      <c r="ANF69" s="285"/>
      <c r="ANG69" s="285"/>
      <c r="ANH69" s="285"/>
      <c r="ANI69" s="285"/>
      <c r="ANJ69" s="285"/>
      <c r="ANK69" s="285"/>
      <c r="ANL69" s="285"/>
      <c r="ANM69" s="285"/>
      <c r="ANN69" s="285"/>
      <c r="ANO69" s="285"/>
      <c r="ANP69" s="285"/>
      <c r="ANQ69" s="285"/>
      <c r="ANR69" s="285"/>
      <c r="ANS69" s="285"/>
      <c r="ANT69" s="285"/>
      <c r="ANU69" s="285"/>
      <c r="ANV69" s="285"/>
      <c r="ANW69" s="285"/>
      <c r="ANX69" s="285"/>
      <c r="ANY69" s="285"/>
      <c r="ANZ69" s="285"/>
      <c r="AOA69" s="285"/>
      <c r="AOB69" s="285"/>
      <c r="AOC69" s="285"/>
      <c r="AOD69" s="285"/>
      <c r="AOE69" s="285"/>
      <c r="AOF69" s="285"/>
      <c r="AOG69" s="285"/>
      <c r="AOH69" s="285"/>
      <c r="AOI69" s="285"/>
      <c r="AOJ69" s="285"/>
      <c r="AOK69" s="285"/>
      <c r="AOL69" s="285"/>
      <c r="AOM69" s="285"/>
      <c r="AON69" s="285"/>
      <c r="AOO69" s="285"/>
      <c r="AOP69" s="285"/>
      <c r="AOQ69" s="285"/>
      <c r="AOR69" s="285"/>
      <c r="AOS69" s="285"/>
      <c r="AOT69" s="285"/>
      <c r="AOU69" s="285"/>
      <c r="AOV69" s="285"/>
      <c r="AOW69" s="285"/>
      <c r="AOX69" s="285"/>
      <c r="AOY69" s="285"/>
      <c r="AOZ69" s="285"/>
      <c r="APA69" s="285"/>
      <c r="APB69" s="285"/>
      <c r="APC69" s="285"/>
      <c r="APD69" s="285"/>
      <c r="APE69" s="285"/>
      <c r="APF69" s="285"/>
      <c r="APG69" s="285"/>
      <c r="APH69" s="285"/>
      <c r="API69" s="285"/>
      <c r="APJ69" s="285"/>
      <c r="APK69" s="285"/>
      <c r="APL69" s="285"/>
      <c r="APM69" s="285"/>
      <c r="APN69" s="285"/>
      <c r="APO69" s="285"/>
      <c r="APP69" s="285"/>
      <c r="APQ69" s="285"/>
      <c r="APR69" s="285"/>
      <c r="APS69" s="285"/>
      <c r="APT69" s="285"/>
      <c r="APU69" s="285"/>
      <c r="APV69" s="285"/>
      <c r="APW69" s="285"/>
      <c r="APX69" s="285"/>
      <c r="APY69" s="285"/>
      <c r="APZ69" s="285"/>
      <c r="AQA69" s="285"/>
      <c r="AQB69" s="285"/>
      <c r="AQC69" s="285"/>
      <c r="AQD69" s="285"/>
      <c r="AQE69" s="285"/>
      <c r="AQF69" s="285"/>
      <c r="AQG69" s="285"/>
      <c r="AQH69" s="285"/>
      <c r="AQI69" s="285"/>
      <c r="AQJ69" s="285"/>
      <c r="AQK69" s="285"/>
      <c r="AQL69" s="285"/>
      <c r="AQM69" s="285"/>
      <c r="AQN69" s="285"/>
      <c r="AQO69" s="285"/>
      <c r="AQP69" s="285"/>
      <c r="AQQ69" s="285"/>
      <c r="AQR69" s="285"/>
      <c r="AQS69" s="285"/>
      <c r="AQT69" s="285"/>
      <c r="AQU69" s="285"/>
      <c r="AQV69" s="285"/>
      <c r="AQW69" s="285"/>
      <c r="AQX69" s="285"/>
      <c r="AQY69" s="285"/>
      <c r="AQZ69" s="285"/>
      <c r="ARA69" s="285"/>
      <c r="ARB69" s="285"/>
      <c r="ARC69" s="285"/>
      <c r="ARD69" s="285"/>
      <c r="ARE69" s="285"/>
      <c r="ARF69" s="285"/>
      <c r="ARG69" s="285"/>
      <c r="ARH69" s="285"/>
      <c r="ARI69" s="285"/>
      <c r="ARJ69" s="285"/>
      <c r="ARK69" s="285"/>
      <c r="ARL69" s="285"/>
      <c r="ARM69" s="285"/>
      <c r="ARN69" s="285"/>
      <c r="ARO69" s="285"/>
      <c r="ARP69" s="285"/>
      <c r="ARQ69" s="285"/>
      <c r="ARR69" s="285"/>
      <c r="ARS69" s="285"/>
      <c r="ART69" s="285"/>
      <c r="ARU69" s="285"/>
      <c r="ARV69" s="285"/>
      <c r="ARW69" s="285"/>
      <c r="ARX69" s="285"/>
      <c r="ARY69" s="285"/>
      <c r="ARZ69" s="285"/>
      <c r="ASA69" s="285"/>
      <c r="ASB69" s="285"/>
      <c r="ASC69" s="285"/>
      <c r="ASD69" s="285"/>
      <c r="ASE69" s="285"/>
      <c r="ASF69" s="285"/>
      <c r="ASG69" s="285"/>
      <c r="ASH69" s="285"/>
      <c r="ASI69" s="285"/>
      <c r="ASJ69" s="285"/>
      <c r="ASK69" s="285"/>
      <c r="ASL69" s="285"/>
      <c r="ASM69" s="285"/>
      <c r="ASN69" s="285"/>
      <c r="ASO69" s="285"/>
      <c r="ASP69" s="285"/>
      <c r="ASQ69" s="285"/>
      <c r="ASR69" s="285"/>
      <c r="ASS69" s="285"/>
      <c r="AST69" s="285"/>
      <c r="ASU69" s="285"/>
      <c r="ASV69" s="285"/>
      <c r="ASW69" s="285"/>
      <c r="ASX69" s="285"/>
      <c r="ASY69" s="285"/>
      <c r="ASZ69" s="285"/>
      <c r="ATA69" s="285"/>
      <c r="ATB69" s="285"/>
      <c r="ATC69" s="285"/>
      <c r="ATD69" s="285"/>
      <c r="ATE69" s="285"/>
      <c r="ATF69" s="285"/>
      <c r="ATG69" s="285"/>
      <c r="ATH69" s="285"/>
      <c r="ATI69" s="285"/>
      <c r="ATJ69" s="285"/>
      <c r="ATK69" s="285"/>
      <c r="ATL69" s="285"/>
      <c r="ATM69" s="285"/>
      <c r="ATN69" s="285"/>
      <c r="ATO69" s="285"/>
      <c r="ATP69" s="285"/>
      <c r="ATQ69" s="285"/>
      <c r="ATR69" s="285"/>
      <c r="ATS69" s="285"/>
      <c r="ATT69" s="285"/>
      <c r="ATU69" s="285"/>
      <c r="ATV69" s="285"/>
      <c r="ATW69" s="285"/>
      <c r="ATX69" s="285"/>
      <c r="ATY69" s="285"/>
      <c r="ATZ69" s="285"/>
      <c r="AUA69" s="285"/>
      <c r="AUB69" s="285"/>
      <c r="AUC69" s="285"/>
      <c r="AUD69" s="285"/>
      <c r="AUE69" s="285"/>
      <c r="AUF69" s="285"/>
      <c r="AUG69" s="285"/>
      <c r="AUH69" s="285"/>
      <c r="AUI69" s="285"/>
      <c r="AUJ69" s="285"/>
      <c r="AUK69" s="285"/>
      <c r="AUL69" s="285"/>
      <c r="AUM69" s="285"/>
      <c r="AUN69" s="285"/>
      <c r="AUO69" s="285"/>
      <c r="AUP69" s="285"/>
      <c r="AUQ69" s="285"/>
      <c r="AUR69" s="285"/>
      <c r="AUS69" s="285"/>
      <c r="AUT69" s="285"/>
      <c r="AUU69" s="285"/>
      <c r="AUV69" s="285"/>
      <c r="AUW69" s="285"/>
      <c r="AUX69" s="285"/>
      <c r="AUY69" s="285"/>
      <c r="AUZ69" s="285"/>
      <c r="AVA69" s="285"/>
      <c r="AVB69" s="285"/>
      <c r="AVC69" s="285"/>
      <c r="AVD69" s="285"/>
      <c r="AVE69" s="285"/>
      <c r="AVF69" s="285"/>
      <c r="AVG69" s="285"/>
      <c r="AVH69" s="285"/>
      <c r="AVI69" s="285"/>
      <c r="AVJ69" s="285"/>
      <c r="AVK69" s="285"/>
      <c r="AVL69" s="285"/>
      <c r="AVM69" s="285"/>
      <c r="AVN69" s="285"/>
      <c r="AVO69" s="285"/>
      <c r="AVP69" s="285"/>
      <c r="AVQ69" s="285"/>
      <c r="AVR69" s="285"/>
      <c r="AVS69" s="285"/>
      <c r="AVT69" s="285"/>
      <c r="AVU69" s="285"/>
      <c r="AVV69" s="285"/>
      <c r="AVW69" s="285"/>
      <c r="AVX69" s="285"/>
      <c r="AVY69" s="285"/>
      <c r="AVZ69" s="285"/>
      <c r="AWA69" s="285"/>
      <c r="AWB69" s="285"/>
      <c r="AWC69" s="285"/>
      <c r="AWD69" s="285"/>
      <c r="AWE69" s="285"/>
      <c r="AWF69" s="285"/>
      <c r="AWG69" s="285"/>
      <c r="AWH69" s="285"/>
      <c r="AWI69" s="285"/>
      <c r="AWJ69" s="285"/>
      <c r="AWK69" s="285"/>
      <c r="AWL69" s="285"/>
      <c r="AWM69" s="285"/>
      <c r="AWN69" s="285"/>
      <c r="AWO69" s="285"/>
      <c r="AWP69" s="285"/>
      <c r="AWQ69" s="285"/>
      <c r="AWR69" s="285"/>
      <c r="AWS69" s="285"/>
      <c r="AWT69" s="285"/>
      <c r="AWU69" s="285"/>
      <c r="AWV69" s="285"/>
      <c r="AWW69" s="285"/>
      <c r="AWX69" s="285"/>
      <c r="AWY69" s="285"/>
      <c r="AWZ69" s="285"/>
      <c r="AXA69" s="285"/>
      <c r="AXB69" s="285"/>
      <c r="AXC69" s="285"/>
      <c r="AXD69" s="285"/>
      <c r="AXE69" s="285"/>
      <c r="AXF69" s="285"/>
      <c r="AXG69" s="285"/>
      <c r="AXH69" s="285"/>
      <c r="AXI69" s="285"/>
      <c r="AXJ69" s="285"/>
      <c r="AXK69" s="285"/>
      <c r="AXL69" s="285"/>
      <c r="AXM69" s="285"/>
      <c r="AXN69" s="285"/>
      <c r="AXO69" s="285"/>
      <c r="AXP69" s="285"/>
      <c r="AXQ69" s="285"/>
      <c r="AXR69" s="285"/>
      <c r="AXS69" s="285"/>
      <c r="AXT69" s="285"/>
      <c r="AXU69" s="285"/>
      <c r="AXV69" s="285"/>
      <c r="AXW69" s="285"/>
      <c r="AXX69" s="285"/>
      <c r="AXY69" s="285"/>
      <c r="AXZ69" s="285"/>
      <c r="AYA69" s="285"/>
      <c r="AYB69" s="285"/>
      <c r="AYC69" s="285"/>
      <c r="AYD69" s="285"/>
      <c r="AYE69" s="285"/>
      <c r="AYF69" s="285"/>
      <c r="AYG69" s="285"/>
      <c r="AYH69" s="285"/>
      <c r="AYI69" s="285"/>
      <c r="AYJ69" s="285"/>
      <c r="AYK69" s="285"/>
      <c r="AYL69" s="285"/>
      <c r="AYM69" s="285"/>
      <c r="AYN69" s="285"/>
      <c r="AYO69" s="285"/>
      <c r="AYP69" s="285"/>
      <c r="AYQ69" s="285"/>
      <c r="AYR69" s="285"/>
      <c r="AYS69" s="285"/>
      <c r="AYT69" s="285"/>
      <c r="AYU69" s="285"/>
      <c r="AYV69" s="285"/>
      <c r="AYW69" s="285"/>
      <c r="AYX69" s="285"/>
      <c r="AYY69" s="285"/>
      <c r="AYZ69" s="285"/>
      <c r="AZA69" s="285"/>
      <c r="AZB69" s="285"/>
      <c r="AZC69" s="285"/>
      <c r="AZD69" s="285"/>
      <c r="AZE69" s="285"/>
      <c r="AZF69" s="285"/>
      <c r="AZG69" s="285"/>
      <c r="AZH69" s="285"/>
      <c r="AZI69" s="285"/>
      <c r="AZJ69" s="285"/>
      <c r="AZK69" s="285"/>
      <c r="AZL69" s="285"/>
      <c r="AZM69" s="285"/>
      <c r="AZN69" s="285"/>
      <c r="AZO69" s="285"/>
      <c r="AZP69" s="285"/>
      <c r="AZQ69" s="285"/>
      <c r="AZR69" s="285"/>
      <c r="AZS69" s="285"/>
      <c r="AZT69" s="285"/>
      <c r="AZU69" s="285"/>
      <c r="AZV69" s="285"/>
      <c r="AZW69" s="285"/>
      <c r="AZX69" s="285"/>
      <c r="AZY69" s="285"/>
      <c r="AZZ69" s="285"/>
      <c r="BAA69" s="285"/>
      <c r="BAB69" s="285"/>
      <c r="BAC69" s="285"/>
      <c r="BAD69" s="285"/>
      <c r="BAE69" s="285"/>
      <c r="BAF69" s="285"/>
      <c r="BAG69" s="285"/>
      <c r="BAH69" s="285"/>
      <c r="BAI69" s="285"/>
      <c r="BAJ69" s="285"/>
      <c r="BAK69" s="285"/>
      <c r="BAL69" s="285"/>
      <c r="BAM69" s="285"/>
      <c r="BAN69" s="285"/>
      <c r="BAO69" s="285"/>
      <c r="BAP69" s="285"/>
      <c r="BAQ69" s="285"/>
      <c r="BAR69" s="285"/>
      <c r="BAS69" s="285"/>
      <c r="BAT69" s="285"/>
      <c r="BAU69" s="285"/>
      <c r="BAV69" s="285"/>
      <c r="BAW69" s="285"/>
      <c r="BAX69" s="285"/>
      <c r="BAY69" s="285"/>
      <c r="BAZ69" s="285"/>
      <c r="BBA69" s="285"/>
      <c r="BBB69" s="285"/>
      <c r="BBC69" s="285"/>
      <c r="BBD69" s="285"/>
      <c r="BBE69" s="285"/>
      <c r="BBF69" s="285"/>
      <c r="BBG69" s="285"/>
      <c r="BBH69" s="285"/>
      <c r="BBI69" s="285"/>
      <c r="BBJ69" s="285"/>
      <c r="BBK69" s="285"/>
      <c r="BBL69" s="285"/>
      <c r="BBM69" s="285"/>
      <c r="BBN69" s="285"/>
      <c r="BBO69" s="285"/>
      <c r="BBP69" s="285"/>
      <c r="BBQ69" s="285"/>
      <c r="BBR69" s="285"/>
      <c r="BBS69" s="285"/>
      <c r="BBT69" s="285"/>
      <c r="BBU69" s="285"/>
      <c r="BBV69" s="285"/>
      <c r="BBW69" s="285"/>
      <c r="BBX69" s="285"/>
      <c r="BBY69" s="285"/>
      <c r="BBZ69" s="285"/>
      <c r="BCA69" s="285"/>
      <c r="BCB69" s="285"/>
      <c r="BCC69" s="285"/>
      <c r="BCD69" s="285"/>
      <c r="BCE69" s="285"/>
      <c r="BCF69" s="285"/>
      <c r="BCG69" s="285"/>
      <c r="BCH69" s="285"/>
      <c r="BCI69" s="285"/>
      <c r="BCJ69" s="285"/>
      <c r="BCK69" s="285"/>
      <c r="BCL69" s="285"/>
      <c r="BCM69" s="285"/>
      <c r="BCN69" s="285"/>
      <c r="BCO69" s="285"/>
      <c r="BCP69" s="285"/>
      <c r="BCQ69" s="285"/>
      <c r="BCR69" s="285"/>
      <c r="BCS69" s="285"/>
      <c r="BCT69" s="285"/>
      <c r="BCU69" s="285"/>
      <c r="BCV69" s="285"/>
      <c r="BCW69" s="285"/>
      <c r="BCX69" s="285"/>
      <c r="BCY69" s="285"/>
      <c r="BCZ69" s="285"/>
      <c r="BDA69" s="285"/>
      <c r="BDB69" s="285"/>
      <c r="BDC69" s="285"/>
      <c r="BDD69" s="285"/>
      <c r="BDE69" s="285"/>
      <c r="BDF69" s="285"/>
      <c r="BDG69" s="285"/>
      <c r="BDH69" s="285"/>
      <c r="BDI69" s="285"/>
      <c r="BDJ69" s="285"/>
      <c r="BDK69" s="285"/>
      <c r="BDL69" s="285"/>
      <c r="BDM69" s="285"/>
      <c r="BDN69" s="285"/>
      <c r="BDO69" s="285"/>
      <c r="BDP69" s="285"/>
      <c r="BDQ69" s="285"/>
      <c r="BDR69" s="285"/>
      <c r="BDS69" s="285"/>
      <c r="BDT69" s="285"/>
      <c r="BDU69" s="285"/>
      <c r="BDV69" s="285"/>
      <c r="BDW69" s="285"/>
      <c r="BDX69" s="285"/>
      <c r="BDY69" s="285"/>
      <c r="BDZ69" s="285"/>
      <c r="BEA69" s="285"/>
      <c r="BEB69" s="285"/>
      <c r="BEC69" s="285"/>
      <c r="BED69" s="285"/>
      <c r="BEE69" s="285"/>
      <c r="BEF69" s="285"/>
      <c r="BEG69" s="285"/>
      <c r="BEH69" s="285"/>
      <c r="BEI69" s="285"/>
      <c r="BEJ69" s="285"/>
      <c r="BEK69" s="285"/>
      <c r="BEL69" s="285"/>
      <c r="BEM69" s="285"/>
      <c r="BEN69" s="285"/>
      <c r="BEO69" s="285"/>
      <c r="BEP69" s="285"/>
      <c r="BEQ69" s="285"/>
      <c r="BER69" s="285"/>
      <c r="BES69" s="285"/>
      <c r="BET69" s="285"/>
      <c r="BEU69" s="285"/>
      <c r="BEV69" s="285"/>
      <c r="BEW69" s="285"/>
      <c r="BEX69" s="285"/>
      <c r="BEY69" s="285"/>
      <c r="BEZ69" s="285"/>
      <c r="BFA69" s="285"/>
      <c r="BFB69" s="285"/>
      <c r="BFC69" s="285"/>
      <c r="BFD69" s="285"/>
      <c r="BFE69" s="285"/>
      <c r="BFF69" s="285"/>
      <c r="BFG69" s="285"/>
      <c r="BFH69" s="285"/>
      <c r="BFI69" s="285"/>
      <c r="BFJ69" s="285"/>
      <c r="BFK69" s="285"/>
      <c r="BFL69" s="285"/>
      <c r="BFM69" s="285"/>
      <c r="BFN69" s="285"/>
      <c r="BFO69" s="285"/>
      <c r="BFP69" s="285"/>
      <c r="BFQ69" s="285"/>
      <c r="BFR69" s="285"/>
      <c r="BFS69" s="285"/>
      <c r="BFT69" s="285"/>
      <c r="BFU69" s="285"/>
      <c r="BFV69" s="285"/>
      <c r="BFW69" s="285"/>
      <c r="BFX69" s="285"/>
      <c r="BFY69" s="285"/>
      <c r="BFZ69" s="285"/>
      <c r="BGA69" s="285"/>
      <c r="BGB69" s="285"/>
      <c r="BGC69" s="285"/>
      <c r="BGD69" s="285"/>
      <c r="BGE69" s="285"/>
      <c r="BGF69" s="285"/>
      <c r="BGG69" s="285"/>
      <c r="BGH69" s="285"/>
      <c r="BGI69" s="285"/>
      <c r="BGJ69" s="285"/>
      <c r="BGK69" s="285"/>
      <c r="BGL69" s="285"/>
      <c r="BGM69" s="285"/>
      <c r="BGN69" s="285"/>
      <c r="BGO69" s="285"/>
      <c r="BGP69" s="285"/>
      <c r="BGQ69" s="285"/>
      <c r="BGR69" s="285"/>
      <c r="BGS69" s="285"/>
      <c r="BGT69" s="285"/>
      <c r="BGU69" s="285"/>
      <c r="BGV69" s="285"/>
      <c r="BGW69" s="285"/>
      <c r="BGX69" s="285"/>
      <c r="BGY69" s="285"/>
      <c r="BGZ69" s="285"/>
      <c r="BHA69" s="285"/>
      <c r="BHB69" s="285"/>
      <c r="BHC69" s="285"/>
      <c r="BHD69" s="285"/>
      <c r="BHE69" s="285"/>
      <c r="BHF69" s="285"/>
      <c r="BHG69" s="285"/>
      <c r="BHH69" s="285"/>
      <c r="BHI69" s="285"/>
      <c r="BHJ69" s="285"/>
      <c r="BHK69" s="285"/>
      <c r="BHL69" s="285"/>
      <c r="BHM69" s="285"/>
      <c r="BHN69" s="285"/>
      <c r="BHO69" s="285"/>
      <c r="BHP69" s="285"/>
      <c r="BHQ69" s="285"/>
      <c r="BHR69" s="285"/>
      <c r="BHS69" s="285"/>
      <c r="BHT69" s="285"/>
      <c r="BHU69" s="285"/>
      <c r="BHV69" s="285"/>
      <c r="BHW69" s="285"/>
      <c r="BHX69" s="285"/>
      <c r="BHY69" s="285"/>
      <c r="BHZ69" s="285"/>
      <c r="BIA69" s="285"/>
      <c r="BIB69" s="285"/>
      <c r="BIC69" s="285"/>
      <c r="BID69" s="285"/>
      <c r="BIE69" s="285"/>
      <c r="BIF69" s="285"/>
      <c r="BIG69" s="285"/>
      <c r="BIH69" s="285"/>
      <c r="BII69" s="285"/>
      <c r="BIJ69" s="285"/>
      <c r="BIK69" s="285"/>
      <c r="BIL69" s="285"/>
      <c r="BIM69" s="285"/>
      <c r="BIN69" s="285"/>
      <c r="BIO69" s="285"/>
      <c r="BIP69" s="285"/>
      <c r="BIQ69" s="285"/>
      <c r="BIR69" s="285"/>
      <c r="BIS69" s="285"/>
      <c r="BIT69" s="285"/>
      <c r="BIU69" s="285"/>
      <c r="BIV69" s="285"/>
      <c r="BIW69" s="285"/>
      <c r="BIX69" s="285"/>
      <c r="BIY69" s="285"/>
      <c r="BIZ69" s="285"/>
      <c r="BJA69" s="285"/>
      <c r="BJB69" s="285"/>
      <c r="BJC69" s="285"/>
      <c r="BJD69" s="285"/>
      <c r="BJE69" s="285"/>
      <c r="BJF69" s="285"/>
      <c r="BJG69" s="285"/>
      <c r="BJH69" s="285"/>
      <c r="BJI69" s="285"/>
      <c r="BJJ69" s="285"/>
      <c r="BJK69" s="285"/>
      <c r="BJL69" s="285"/>
      <c r="BJM69" s="285"/>
      <c r="BJN69" s="285"/>
      <c r="BJO69" s="285"/>
      <c r="BJP69" s="285"/>
      <c r="BJQ69" s="285"/>
      <c r="BJR69" s="285"/>
      <c r="BJS69" s="285"/>
      <c r="BJT69" s="285"/>
      <c r="BJU69" s="285"/>
      <c r="BJV69" s="285"/>
      <c r="BJW69" s="285"/>
      <c r="BJX69" s="285"/>
      <c r="BJY69" s="285"/>
      <c r="BJZ69" s="285"/>
      <c r="BKA69" s="285"/>
      <c r="BKB69" s="285"/>
      <c r="BKC69" s="285"/>
      <c r="BKD69" s="285"/>
      <c r="BKE69" s="285"/>
      <c r="BKF69" s="285"/>
      <c r="BKG69" s="285"/>
      <c r="BKH69" s="285"/>
      <c r="BKI69" s="285"/>
      <c r="BKJ69" s="285"/>
      <c r="BKK69" s="285"/>
      <c r="BKL69" s="285"/>
      <c r="BKM69" s="285"/>
      <c r="BKN69" s="285"/>
      <c r="BKO69" s="285"/>
      <c r="BKP69" s="285"/>
      <c r="BKQ69" s="285"/>
      <c r="BKR69" s="285"/>
      <c r="BKS69" s="285"/>
      <c r="BKT69" s="285"/>
      <c r="BKU69" s="285"/>
      <c r="BKV69" s="285"/>
      <c r="BKW69" s="285"/>
      <c r="BKX69" s="285"/>
      <c r="BKY69" s="285"/>
      <c r="BKZ69" s="285"/>
      <c r="BLA69" s="285"/>
      <c r="BLB69" s="285"/>
      <c r="BLC69" s="285"/>
      <c r="BLD69" s="285"/>
      <c r="BLE69" s="285"/>
      <c r="BLF69" s="285"/>
      <c r="BLG69" s="285"/>
      <c r="BLH69" s="285"/>
      <c r="BLI69" s="285"/>
      <c r="BLJ69" s="285"/>
      <c r="BLK69" s="285"/>
      <c r="BLL69" s="285"/>
      <c r="BLM69" s="285"/>
      <c r="BLN69" s="285"/>
      <c r="BLO69" s="285"/>
      <c r="BLP69" s="285"/>
      <c r="BLQ69" s="285"/>
      <c r="BLR69" s="285"/>
      <c r="BLS69" s="285"/>
      <c r="BLT69" s="285"/>
      <c r="BLU69" s="285"/>
      <c r="BLV69" s="285"/>
      <c r="BLW69" s="285"/>
      <c r="BLX69" s="285"/>
      <c r="BLY69" s="285"/>
      <c r="BLZ69" s="285"/>
      <c r="BMA69" s="285"/>
      <c r="BMB69" s="285"/>
      <c r="BMC69" s="285"/>
      <c r="BMD69" s="285"/>
      <c r="BME69" s="285"/>
      <c r="BMF69" s="285"/>
      <c r="BMG69" s="285"/>
      <c r="BMH69" s="285"/>
      <c r="BMI69" s="285"/>
      <c r="BMJ69" s="285"/>
      <c r="BMK69" s="285"/>
      <c r="BML69" s="285"/>
      <c r="BMM69" s="285"/>
      <c r="BMN69" s="285"/>
      <c r="BMO69" s="285"/>
      <c r="BMP69" s="285"/>
      <c r="BMQ69" s="285"/>
      <c r="BMR69" s="285"/>
      <c r="BMS69" s="285"/>
      <c r="BMT69" s="285"/>
      <c r="BMU69" s="285"/>
      <c r="BMV69" s="285"/>
      <c r="BMW69" s="285"/>
      <c r="BMX69" s="285"/>
      <c r="BMY69" s="285"/>
      <c r="BMZ69" s="285"/>
      <c r="BNA69" s="285"/>
      <c r="BNB69" s="285"/>
      <c r="BNC69" s="285"/>
      <c r="BND69" s="285"/>
      <c r="BNE69" s="285"/>
      <c r="BNF69" s="285"/>
      <c r="BNG69" s="285"/>
      <c r="BNH69" s="285"/>
      <c r="BNI69" s="285"/>
      <c r="BNJ69" s="285"/>
      <c r="BNK69" s="285"/>
      <c r="BNL69" s="285"/>
      <c r="BNM69" s="285"/>
      <c r="BNN69" s="285"/>
      <c r="BNO69" s="285"/>
      <c r="BNP69" s="285"/>
      <c r="BNQ69" s="285"/>
      <c r="BNR69" s="285"/>
      <c r="BNS69" s="285"/>
      <c r="BNT69" s="285"/>
      <c r="BNU69" s="285"/>
      <c r="BNV69" s="285"/>
      <c r="BNW69" s="285"/>
      <c r="BNX69" s="285"/>
      <c r="BNY69" s="285"/>
      <c r="BNZ69" s="285"/>
      <c r="BOA69" s="285"/>
      <c r="BOB69" s="285"/>
      <c r="BOC69" s="285"/>
      <c r="BOD69" s="285"/>
      <c r="BOE69" s="285"/>
      <c r="BOF69" s="285"/>
      <c r="BOG69" s="285"/>
      <c r="BOH69" s="285"/>
      <c r="BOI69" s="285"/>
      <c r="BOJ69" s="285"/>
      <c r="BOK69" s="285"/>
      <c r="BOL69" s="285"/>
      <c r="BOM69" s="285"/>
      <c r="BON69" s="285"/>
      <c r="BOO69" s="285"/>
      <c r="BOP69" s="285"/>
      <c r="BOQ69" s="285"/>
      <c r="BOR69" s="285"/>
      <c r="BOS69" s="285"/>
      <c r="BOT69" s="285"/>
      <c r="BOU69" s="285"/>
      <c r="BOV69" s="285"/>
      <c r="BOW69" s="285"/>
      <c r="BOX69" s="285"/>
      <c r="BOY69" s="285"/>
      <c r="BOZ69" s="285"/>
      <c r="BPA69" s="285"/>
      <c r="BPB69" s="285"/>
      <c r="BPC69" s="285"/>
      <c r="BPD69" s="285"/>
      <c r="BPE69" s="285"/>
      <c r="BPF69" s="285"/>
      <c r="BPG69" s="285"/>
      <c r="BPH69" s="285"/>
      <c r="BPI69" s="285"/>
      <c r="BPJ69" s="285"/>
      <c r="BPK69" s="285"/>
      <c r="BPL69" s="285"/>
      <c r="BPM69" s="285"/>
      <c r="BPN69" s="285"/>
      <c r="BPO69" s="285"/>
      <c r="BPP69" s="285"/>
      <c r="BPQ69" s="285"/>
      <c r="BPR69" s="285"/>
      <c r="BPS69" s="285"/>
      <c r="BPT69" s="285"/>
      <c r="BPU69" s="285"/>
      <c r="BPV69" s="285"/>
      <c r="BPW69" s="285"/>
      <c r="BPX69" s="285"/>
      <c r="BPY69" s="285"/>
      <c r="BPZ69" s="285"/>
      <c r="BQA69" s="285"/>
      <c r="BQB69" s="285"/>
      <c r="BQC69" s="285"/>
      <c r="BQD69" s="285"/>
      <c r="BQE69" s="285"/>
      <c r="BQF69" s="285"/>
      <c r="BQG69" s="285"/>
      <c r="BQH69" s="285"/>
      <c r="BQI69" s="285"/>
      <c r="BQJ69" s="285"/>
      <c r="BQK69" s="285"/>
      <c r="BQL69" s="285"/>
      <c r="BQM69" s="285"/>
      <c r="BQN69" s="285"/>
      <c r="BQO69" s="285"/>
      <c r="BQP69" s="285"/>
      <c r="BQQ69" s="285"/>
      <c r="BQR69" s="285"/>
      <c r="BQS69" s="285"/>
      <c r="BQT69" s="285"/>
      <c r="BQU69" s="285"/>
      <c r="BQV69" s="285"/>
      <c r="BQW69" s="285"/>
      <c r="BQX69" s="285"/>
      <c r="BQY69" s="285"/>
      <c r="BQZ69" s="285"/>
      <c r="BRA69" s="285"/>
      <c r="BRB69" s="285"/>
      <c r="BRC69" s="285"/>
      <c r="BRD69" s="285"/>
      <c r="BRE69" s="285"/>
      <c r="BRF69" s="285"/>
      <c r="BRG69" s="285"/>
      <c r="BRH69" s="285"/>
      <c r="BRI69" s="285"/>
      <c r="BRJ69" s="285"/>
      <c r="BRK69" s="285"/>
      <c r="BRL69" s="285"/>
      <c r="BRM69" s="285"/>
      <c r="BRN69" s="285"/>
      <c r="BRO69" s="285"/>
      <c r="BRP69" s="285"/>
      <c r="BRQ69" s="285"/>
      <c r="BRR69" s="285"/>
      <c r="BRS69" s="285"/>
      <c r="BRT69" s="285"/>
      <c r="BRU69" s="285"/>
      <c r="BRV69" s="285"/>
      <c r="BRW69" s="285"/>
      <c r="BRX69" s="285"/>
      <c r="BRY69" s="285"/>
      <c r="BRZ69" s="285"/>
      <c r="BSA69" s="285"/>
      <c r="BSB69" s="285"/>
      <c r="BSC69" s="285"/>
      <c r="BSD69" s="285"/>
      <c r="BSE69" s="285"/>
      <c r="BSF69" s="285"/>
      <c r="BSG69" s="285"/>
      <c r="BSH69" s="285"/>
      <c r="BSI69" s="285"/>
      <c r="BSJ69" s="285"/>
      <c r="BSK69" s="285"/>
      <c r="BSL69" s="285"/>
      <c r="BSM69" s="285"/>
      <c r="BSN69" s="285"/>
      <c r="BSO69" s="285"/>
      <c r="BSP69" s="285"/>
      <c r="BSQ69" s="285"/>
      <c r="BSR69" s="285"/>
      <c r="BSS69" s="285"/>
      <c r="BST69" s="285"/>
      <c r="BSU69" s="285"/>
      <c r="BSV69" s="285"/>
      <c r="BSW69" s="285"/>
      <c r="BSX69" s="285"/>
      <c r="BSY69" s="285"/>
      <c r="BSZ69" s="285"/>
      <c r="BTA69" s="285"/>
      <c r="BTB69" s="285"/>
      <c r="BTC69" s="285"/>
      <c r="BTD69" s="285"/>
      <c r="BTE69" s="285"/>
      <c r="BTF69" s="285"/>
      <c r="BTG69" s="285"/>
      <c r="BTH69" s="285"/>
      <c r="BTI69" s="285"/>
      <c r="BTJ69" s="285"/>
      <c r="BTK69" s="285"/>
      <c r="BTL69" s="285"/>
      <c r="BTM69" s="285"/>
      <c r="BTN69" s="285"/>
      <c r="BTO69" s="285"/>
      <c r="BTP69" s="285"/>
      <c r="BTQ69" s="285"/>
      <c r="BTR69" s="285"/>
      <c r="BTS69" s="285"/>
      <c r="BTT69" s="285"/>
      <c r="BTU69" s="285"/>
      <c r="BTV69" s="285"/>
      <c r="BTW69" s="285"/>
      <c r="BTX69" s="285"/>
      <c r="BTY69" s="285"/>
      <c r="BTZ69" s="285"/>
      <c r="BUA69" s="285"/>
      <c r="BUB69" s="285"/>
      <c r="BUC69" s="285"/>
      <c r="BUD69" s="285"/>
      <c r="BUE69" s="285"/>
      <c r="BUF69" s="285"/>
      <c r="BUG69" s="285"/>
      <c r="BUH69" s="285"/>
      <c r="BUI69" s="285"/>
      <c r="BUJ69" s="285"/>
      <c r="BUK69" s="285"/>
      <c r="BUL69" s="285"/>
      <c r="BUM69" s="285"/>
      <c r="BUN69" s="285"/>
      <c r="BUO69" s="285"/>
      <c r="BUP69" s="285"/>
      <c r="BUQ69" s="285"/>
      <c r="BUR69" s="285"/>
      <c r="BUS69" s="285"/>
      <c r="BUT69" s="285"/>
      <c r="BUU69" s="285"/>
      <c r="BUV69" s="285"/>
      <c r="BUW69" s="285"/>
      <c r="BUX69" s="285"/>
      <c r="BUY69" s="285"/>
      <c r="BUZ69" s="285"/>
      <c r="BVA69" s="285"/>
      <c r="BVB69" s="285"/>
      <c r="BVC69" s="285"/>
      <c r="BVD69" s="285"/>
      <c r="BVE69" s="285"/>
      <c r="BVF69" s="285"/>
      <c r="BVG69" s="285"/>
      <c r="BVH69" s="285"/>
      <c r="BVI69" s="285"/>
      <c r="BVJ69" s="285"/>
      <c r="BVK69" s="285"/>
      <c r="BVL69" s="285"/>
      <c r="BVM69" s="285"/>
      <c r="BVN69" s="285"/>
      <c r="BVO69" s="285"/>
      <c r="BVP69" s="285"/>
      <c r="BVQ69" s="285"/>
      <c r="BVR69" s="285"/>
      <c r="BVS69" s="285"/>
      <c r="BVT69" s="285"/>
      <c r="BVU69" s="285"/>
      <c r="BVV69" s="285"/>
      <c r="BVW69" s="285"/>
      <c r="BVX69" s="285"/>
      <c r="BVY69" s="285"/>
      <c r="BVZ69" s="285"/>
      <c r="BWA69" s="285"/>
      <c r="BWB69" s="285"/>
      <c r="BWC69" s="285"/>
      <c r="BWD69" s="285"/>
      <c r="BWE69" s="285"/>
      <c r="BWF69" s="285"/>
      <c r="BWG69" s="285"/>
      <c r="BWH69" s="285"/>
      <c r="BWI69" s="285"/>
      <c r="BWJ69" s="285"/>
      <c r="BWK69" s="285"/>
      <c r="BWL69" s="285"/>
      <c r="BWM69" s="285"/>
      <c r="BWN69" s="285"/>
      <c r="BWO69" s="285"/>
      <c r="BWP69" s="285"/>
      <c r="BWQ69" s="285"/>
      <c r="BWR69" s="285"/>
      <c r="BWS69" s="285"/>
      <c r="BWT69" s="285"/>
      <c r="BWU69" s="285"/>
      <c r="BWV69" s="285"/>
      <c r="BWW69" s="285"/>
      <c r="BWX69" s="285"/>
      <c r="BWY69" s="285"/>
      <c r="BWZ69" s="285"/>
      <c r="BXA69" s="285"/>
      <c r="BXB69" s="285"/>
      <c r="BXC69" s="285"/>
      <c r="BXD69" s="285"/>
      <c r="BXE69" s="285"/>
      <c r="BXF69" s="285"/>
      <c r="BXG69" s="285"/>
      <c r="BXH69" s="285"/>
      <c r="BXI69" s="285"/>
      <c r="BXJ69" s="285"/>
      <c r="BXK69" s="285"/>
      <c r="BXL69" s="285"/>
      <c r="BXM69" s="285"/>
      <c r="BXN69" s="285"/>
      <c r="BXO69" s="285"/>
      <c r="BXP69" s="285"/>
      <c r="BXQ69" s="285"/>
      <c r="BXR69" s="285"/>
      <c r="BXS69" s="285"/>
      <c r="BXT69" s="285"/>
      <c r="BXU69" s="285"/>
      <c r="BXV69" s="285"/>
      <c r="BXW69" s="285"/>
      <c r="BXX69" s="285"/>
      <c r="BXY69" s="285"/>
      <c r="BXZ69" s="285"/>
      <c r="BYA69" s="285"/>
      <c r="BYB69" s="285"/>
      <c r="BYC69" s="285"/>
      <c r="BYD69" s="285"/>
      <c r="BYE69" s="285"/>
      <c r="BYF69" s="285"/>
      <c r="BYG69" s="285"/>
      <c r="BYH69" s="285"/>
      <c r="BYI69" s="285"/>
      <c r="BYJ69" s="285"/>
      <c r="BYK69" s="285"/>
      <c r="BYL69" s="285"/>
      <c r="BYM69" s="285"/>
      <c r="BYN69" s="285"/>
      <c r="BYO69" s="285"/>
      <c r="BYP69" s="285"/>
      <c r="BYQ69" s="285"/>
      <c r="BYR69" s="285"/>
      <c r="BYS69" s="285"/>
      <c r="BYT69" s="285"/>
      <c r="BYU69" s="285"/>
      <c r="BYV69" s="285"/>
      <c r="BYW69" s="285"/>
      <c r="BYX69" s="285"/>
      <c r="BYY69" s="285"/>
      <c r="BYZ69" s="285"/>
      <c r="BZA69" s="285"/>
      <c r="BZB69" s="285"/>
      <c r="BZC69" s="285"/>
      <c r="BZD69" s="285"/>
      <c r="BZE69" s="285"/>
      <c r="BZF69" s="285"/>
      <c r="BZG69" s="285"/>
      <c r="BZH69" s="285"/>
      <c r="BZI69" s="285"/>
      <c r="BZJ69" s="285"/>
      <c r="BZK69" s="285"/>
      <c r="BZL69" s="285"/>
      <c r="BZM69" s="285"/>
      <c r="BZN69" s="285"/>
      <c r="BZO69" s="285"/>
      <c r="BZP69" s="285"/>
      <c r="BZQ69" s="285"/>
      <c r="BZR69" s="285"/>
      <c r="BZS69" s="285"/>
      <c r="BZT69" s="285"/>
      <c r="BZU69" s="285"/>
      <c r="BZV69" s="285"/>
      <c r="BZW69" s="285"/>
      <c r="BZX69" s="285"/>
      <c r="BZY69" s="285"/>
      <c r="BZZ69" s="285"/>
      <c r="CAA69" s="285"/>
      <c r="CAB69" s="285"/>
      <c r="CAC69" s="285"/>
      <c r="CAD69" s="285"/>
      <c r="CAE69" s="285"/>
      <c r="CAF69" s="285"/>
      <c r="CAG69" s="285"/>
      <c r="CAH69" s="285"/>
      <c r="CAI69" s="285"/>
      <c r="CAJ69" s="285"/>
      <c r="CAK69" s="285"/>
      <c r="CAL69" s="285"/>
      <c r="CAM69" s="285"/>
      <c r="CAN69" s="285"/>
      <c r="CAO69" s="285"/>
      <c r="CAP69" s="285"/>
      <c r="CAQ69" s="285"/>
      <c r="CAR69" s="285"/>
      <c r="CAS69" s="285"/>
      <c r="CAT69" s="285"/>
      <c r="CAU69" s="285"/>
      <c r="CAV69" s="285"/>
      <c r="CAW69" s="285"/>
      <c r="CAX69" s="285"/>
      <c r="CAY69" s="285"/>
      <c r="CAZ69" s="285"/>
      <c r="CBA69" s="285"/>
      <c r="CBB69" s="285"/>
      <c r="CBC69" s="285"/>
      <c r="CBD69" s="285"/>
      <c r="CBE69" s="285"/>
      <c r="CBF69" s="285"/>
      <c r="CBG69" s="285"/>
      <c r="CBH69" s="285"/>
      <c r="CBI69" s="285"/>
      <c r="CBJ69" s="285"/>
      <c r="CBK69" s="285"/>
      <c r="CBL69" s="285"/>
      <c r="CBM69" s="285"/>
      <c r="CBN69" s="285"/>
      <c r="CBO69" s="285"/>
      <c r="CBP69" s="285"/>
      <c r="CBQ69" s="285"/>
      <c r="CBR69" s="285"/>
      <c r="CBS69" s="285"/>
      <c r="CBT69" s="285"/>
      <c r="CBU69" s="285"/>
      <c r="CBV69" s="285"/>
      <c r="CBW69" s="285"/>
      <c r="CBX69" s="285"/>
      <c r="CBY69" s="285"/>
      <c r="CBZ69" s="285"/>
      <c r="CCA69" s="285"/>
      <c r="CCB69" s="285"/>
      <c r="CCC69" s="285"/>
      <c r="CCD69" s="285"/>
      <c r="CCE69" s="285"/>
      <c r="CCF69" s="285"/>
      <c r="CCG69" s="285"/>
      <c r="CCH69" s="285"/>
      <c r="CCI69" s="285"/>
      <c r="CCJ69" s="285"/>
      <c r="CCK69" s="285"/>
      <c r="CCL69" s="285"/>
      <c r="CCM69" s="285"/>
      <c r="CCN69" s="285"/>
      <c r="CCO69" s="285"/>
      <c r="CCP69" s="285"/>
      <c r="CCQ69" s="285"/>
      <c r="CCR69" s="285"/>
      <c r="CCS69" s="285"/>
      <c r="CCT69" s="285"/>
      <c r="CCU69" s="285"/>
      <c r="CCV69" s="285"/>
      <c r="CCW69" s="285"/>
      <c r="CCX69" s="285"/>
      <c r="CCY69" s="285"/>
      <c r="CCZ69" s="285"/>
      <c r="CDA69" s="285"/>
      <c r="CDB69" s="285"/>
      <c r="CDC69" s="285"/>
      <c r="CDD69" s="285"/>
      <c r="CDE69" s="285"/>
      <c r="CDF69" s="285"/>
      <c r="CDG69" s="285"/>
      <c r="CDH69" s="285"/>
      <c r="CDI69" s="285"/>
      <c r="CDJ69" s="285"/>
      <c r="CDK69" s="285"/>
      <c r="CDL69" s="285"/>
      <c r="CDM69" s="285"/>
      <c r="CDN69" s="285"/>
      <c r="CDO69" s="285"/>
      <c r="CDP69" s="285"/>
      <c r="CDQ69" s="285"/>
      <c r="CDR69" s="285"/>
      <c r="CDS69" s="285"/>
      <c r="CDT69" s="285"/>
      <c r="CDU69" s="285"/>
      <c r="CDV69" s="285"/>
      <c r="CDW69" s="285"/>
      <c r="CDX69" s="285"/>
      <c r="CDY69" s="285"/>
      <c r="CDZ69" s="285"/>
      <c r="CEA69" s="285"/>
      <c r="CEB69" s="285"/>
      <c r="CEC69" s="285"/>
      <c r="CED69" s="285"/>
      <c r="CEE69" s="285"/>
      <c r="CEF69" s="285"/>
      <c r="CEG69" s="285"/>
      <c r="CEH69" s="285"/>
      <c r="CEI69" s="285"/>
      <c r="CEJ69" s="285"/>
      <c r="CEK69" s="285"/>
      <c r="CEL69" s="285"/>
      <c r="CEM69" s="285"/>
      <c r="CEN69" s="285"/>
      <c r="CEO69" s="285"/>
      <c r="CEP69" s="285"/>
      <c r="CEQ69" s="285"/>
      <c r="CER69" s="285"/>
      <c r="CES69" s="285"/>
      <c r="CET69" s="285"/>
      <c r="CEU69" s="285"/>
      <c r="CEV69" s="285"/>
      <c r="CEW69" s="285"/>
      <c r="CEX69" s="285"/>
      <c r="CEY69" s="285"/>
      <c r="CEZ69" s="285"/>
      <c r="CFA69" s="285"/>
      <c r="CFB69" s="285"/>
      <c r="CFC69" s="285"/>
      <c r="CFD69" s="285"/>
      <c r="CFE69" s="285"/>
      <c r="CFF69" s="285"/>
      <c r="CFG69" s="285"/>
      <c r="CFH69" s="285"/>
      <c r="CFI69" s="285"/>
      <c r="CFJ69" s="285"/>
      <c r="CFK69" s="285"/>
      <c r="CFL69" s="285"/>
      <c r="CFM69" s="285"/>
      <c r="CFN69" s="285"/>
      <c r="CFO69" s="285"/>
      <c r="CFP69" s="285"/>
      <c r="CFQ69" s="285"/>
      <c r="CFR69" s="285"/>
      <c r="CFS69" s="285"/>
      <c r="CFT69" s="285"/>
      <c r="CFU69" s="285"/>
      <c r="CFV69" s="285"/>
      <c r="CFW69" s="285"/>
      <c r="CFX69" s="285"/>
      <c r="CFY69" s="285"/>
      <c r="CFZ69" s="285"/>
      <c r="CGA69" s="285"/>
      <c r="CGB69" s="285"/>
      <c r="CGC69" s="285"/>
      <c r="CGD69" s="285"/>
      <c r="CGE69" s="285"/>
      <c r="CGF69" s="285"/>
      <c r="CGG69" s="285"/>
      <c r="CGH69" s="285"/>
      <c r="CGI69" s="285"/>
      <c r="CGJ69" s="285"/>
      <c r="CGK69" s="285"/>
      <c r="CGL69" s="285"/>
      <c r="CGM69" s="285"/>
      <c r="CGN69" s="285"/>
      <c r="CGO69" s="285"/>
      <c r="CGP69" s="285"/>
      <c r="CGQ69" s="285"/>
      <c r="CGR69" s="285"/>
      <c r="CGS69" s="285"/>
      <c r="CGT69" s="285"/>
      <c r="CGU69" s="285"/>
      <c r="CGV69" s="285"/>
      <c r="CGW69" s="285"/>
      <c r="CGX69" s="285"/>
      <c r="CGY69" s="285"/>
      <c r="CGZ69" s="285"/>
      <c r="CHA69" s="285"/>
      <c r="CHB69" s="285"/>
      <c r="CHC69" s="285"/>
      <c r="CHD69" s="285"/>
      <c r="CHE69" s="285"/>
      <c r="CHF69" s="285"/>
      <c r="CHG69" s="285"/>
      <c r="CHH69" s="285"/>
      <c r="CHI69" s="285"/>
      <c r="CHJ69" s="285"/>
      <c r="CHK69" s="285"/>
      <c r="CHL69" s="285"/>
      <c r="CHM69" s="285"/>
      <c r="CHN69" s="285"/>
      <c r="CHO69" s="285"/>
      <c r="CHP69" s="285"/>
      <c r="CHQ69" s="285"/>
      <c r="CHR69" s="285"/>
      <c r="CHS69" s="285"/>
      <c r="CHT69" s="285"/>
      <c r="CHU69" s="285"/>
      <c r="CHV69" s="285"/>
      <c r="CHW69" s="285"/>
      <c r="CHX69" s="285"/>
      <c r="CHY69" s="285"/>
      <c r="CHZ69" s="285"/>
      <c r="CIA69" s="285"/>
      <c r="CIB69" s="285"/>
      <c r="CIC69" s="285"/>
      <c r="CID69" s="285"/>
      <c r="CIE69" s="285"/>
      <c r="CIF69" s="285"/>
      <c r="CIG69" s="285"/>
      <c r="CIH69" s="285"/>
      <c r="CII69" s="285"/>
      <c r="CIJ69" s="285"/>
      <c r="CIK69" s="285"/>
      <c r="CIL69" s="285"/>
      <c r="CIM69" s="285"/>
      <c r="CIN69" s="285"/>
      <c r="CIO69" s="285"/>
      <c r="CIP69" s="285"/>
      <c r="CIQ69" s="285"/>
      <c r="CIR69" s="285"/>
      <c r="CIS69" s="285"/>
      <c r="CIT69" s="285"/>
      <c r="CIU69" s="285"/>
      <c r="CIV69" s="285"/>
      <c r="CIW69" s="285"/>
      <c r="CIX69" s="285"/>
      <c r="CIY69" s="285"/>
      <c r="CIZ69" s="285"/>
      <c r="CJA69" s="285"/>
      <c r="CJB69" s="285"/>
      <c r="CJC69" s="285"/>
      <c r="CJD69" s="285"/>
      <c r="CJE69" s="285"/>
      <c r="CJF69" s="285"/>
      <c r="CJG69" s="285"/>
      <c r="CJH69" s="285"/>
      <c r="CJI69" s="285"/>
      <c r="CJJ69" s="285"/>
      <c r="CJK69" s="285"/>
      <c r="CJL69" s="285"/>
      <c r="CJM69" s="285"/>
      <c r="CJN69" s="285"/>
      <c r="CJO69" s="285"/>
      <c r="CJP69" s="285"/>
      <c r="CJQ69" s="285"/>
      <c r="CJR69" s="285"/>
      <c r="CJS69" s="285"/>
      <c r="CJT69" s="285"/>
      <c r="CJU69" s="285"/>
      <c r="CJV69" s="285"/>
      <c r="CJW69" s="285"/>
      <c r="CJX69" s="285"/>
      <c r="CJY69" s="285"/>
      <c r="CJZ69" s="285"/>
      <c r="CKA69" s="285"/>
      <c r="CKB69" s="285"/>
      <c r="CKC69" s="285"/>
      <c r="CKD69" s="285"/>
      <c r="CKE69" s="285"/>
      <c r="CKF69" s="285"/>
      <c r="CKG69" s="285"/>
      <c r="CKH69" s="285"/>
      <c r="CKI69" s="285"/>
      <c r="CKJ69" s="285"/>
      <c r="CKK69" s="285"/>
      <c r="CKL69" s="285"/>
      <c r="CKM69" s="285"/>
      <c r="CKN69" s="285"/>
      <c r="CKO69" s="285"/>
      <c r="CKP69" s="285"/>
      <c r="CKQ69" s="285"/>
      <c r="CKR69" s="285"/>
      <c r="CKS69" s="285"/>
      <c r="CKT69" s="285"/>
      <c r="CKU69" s="285"/>
      <c r="CKV69" s="285"/>
      <c r="CKW69" s="285"/>
      <c r="CKX69" s="285"/>
      <c r="CKY69" s="285"/>
      <c r="CKZ69" s="285"/>
      <c r="CLA69" s="285"/>
      <c r="CLB69" s="285"/>
      <c r="CLC69" s="285"/>
      <c r="CLD69" s="285"/>
      <c r="CLE69" s="285"/>
      <c r="CLF69" s="285"/>
      <c r="CLG69" s="285"/>
      <c r="CLH69" s="285"/>
      <c r="CLI69" s="285"/>
      <c r="CLJ69" s="285"/>
      <c r="CLK69" s="285"/>
      <c r="CLL69" s="285"/>
      <c r="CLM69" s="285"/>
      <c r="CLN69" s="285"/>
      <c r="CLO69" s="285"/>
      <c r="CLP69" s="285"/>
      <c r="CLQ69" s="285"/>
      <c r="CLR69" s="285"/>
      <c r="CLS69" s="285"/>
      <c r="CLT69" s="285"/>
      <c r="CLU69" s="285"/>
      <c r="CLV69" s="285"/>
      <c r="CLW69" s="285"/>
      <c r="CLX69" s="285"/>
      <c r="CLY69" s="285"/>
      <c r="CLZ69" s="285"/>
      <c r="CMA69" s="285"/>
      <c r="CMB69" s="285"/>
      <c r="CMC69" s="285"/>
      <c r="CMD69" s="285"/>
      <c r="CME69" s="285"/>
      <c r="CMF69" s="285"/>
      <c r="CMG69" s="285"/>
      <c r="CMH69" s="285"/>
      <c r="CMI69" s="285"/>
      <c r="CMJ69" s="285"/>
      <c r="CMK69" s="285"/>
      <c r="CML69" s="285"/>
      <c r="CMM69" s="285"/>
      <c r="CMN69" s="285"/>
      <c r="CMO69" s="285"/>
      <c r="CMP69" s="285"/>
      <c r="CMQ69" s="285"/>
      <c r="CMR69" s="285"/>
      <c r="CMS69" s="285"/>
      <c r="CMT69" s="285"/>
      <c r="CMU69" s="285"/>
      <c r="CMV69" s="285"/>
      <c r="CMW69" s="285"/>
      <c r="CMX69" s="285"/>
      <c r="CMY69" s="285"/>
      <c r="CMZ69" s="285"/>
      <c r="CNA69" s="285"/>
      <c r="CNB69" s="285"/>
      <c r="CNC69" s="285"/>
      <c r="CND69" s="285"/>
      <c r="CNE69" s="285"/>
      <c r="CNF69" s="285"/>
      <c r="CNG69" s="285"/>
      <c r="CNH69" s="285"/>
      <c r="CNI69" s="285"/>
      <c r="CNJ69" s="285"/>
      <c r="CNK69" s="285"/>
      <c r="CNL69" s="285"/>
      <c r="CNM69" s="285"/>
      <c r="CNN69" s="285"/>
      <c r="CNO69" s="285"/>
      <c r="CNP69" s="285"/>
      <c r="CNQ69" s="285"/>
      <c r="CNR69" s="285"/>
      <c r="CNS69" s="285"/>
      <c r="CNT69" s="285"/>
      <c r="CNU69" s="285"/>
      <c r="CNV69" s="285"/>
      <c r="CNW69" s="285"/>
      <c r="CNX69" s="285"/>
      <c r="CNY69" s="285"/>
      <c r="CNZ69" s="285"/>
      <c r="COA69" s="285"/>
      <c r="COB69" s="285"/>
      <c r="COC69" s="285"/>
      <c r="COD69" s="285"/>
      <c r="COE69" s="285"/>
      <c r="COF69" s="285"/>
      <c r="COG69" s="285"/>
      <c r="COH69" s="285"/>
      <c r="COI69" s="285"/>
      <c r="COJ69" s="285"/>
      <c r="COK69" s="285"/>
      <c r="COL69" s="285"/>
      <c r="COM69" s="285"/>
      <c r="CON69" s="285"/>
      <c r="COO69" s="285"/>
      <c r="COP69" s="285"/>
      <c r="COQ69" s="285"/>
      <c r="COR69" s="285"/>
      <c r="COS69" s="285"/>
      <c r="COT69" s="285"/>
      <c r="COU69" s="285"/>
      <c r="COV69" s="285"/>
      <c r="COW69" s="285"/>
      <c r="COX69" s="285"/>
      <c r="COY69" s="285"/>
      <c r="COZ69" s="285"/>
      <c r="CPA69" s="285"/>
      <c r="CPB69" s="285"/>
      <c r="CPC69" s="285"/>
      <c r="CPD69" s="285"/>
      <c r="CPE69" s="285"/>
      <c r="CPF69" s="285"/>
      <c r="CPG69" s="285"/>
      <c r="CPH69" s="285"/>
      <c r="CPI69" s="285"/>
      <c r="CPJ69" s="285"/>
      <c r="CPK69" s="285"/>
      <c r="CPL69" s="285"/>
      <c r="CPM69" s="285"/>
      <c r="CPN69" s="285"/>
      <c r="CPO69" s="285"/>
      <c r="CPP69" s="285"/>
      <c r="CPQ69" s="285"/>
      <c r="CPR69" s="285"/>
      <c r="CPS69" s="285"/>
      <c r="CPT69" s="285"/>
      <c r="CPU69" s="285"/>
      <c r="CPV69" s="285"/>
      <c r="CPW69" s="285"/>
      <c r="CPX69" s="285"/>
      <c r="CPY69" s="285"/>
      <c r="CPZ69" s="285"/>
      <c r="CQA69" s="285"/>
      <c r="CQB69" s="285"/>
      <c r="CQC69" s="285"/>
      <c r="CQD69" s="285"/>
      <c r="CQE69" s="285"/>
      <c r="CQF69" s="285"/>
      <c r="CQG69" s="285"/>
      <c r="CQH69" s="285"/>
      <c r="CQI69" s="285"/>
      <c r="CQJ69" s="285"/>
      <c r="CQK69" s="285"/>
      <c r="CQL69" s="285"/>
      <c r="CQM69" s="285"/>
      <c r="CQN69" s="285"/>
      <c r="CQO69" s="285"/>
      <c r="CQP69" s="285"/>
      <c r="CQQ69" s="285"/>
      <c r="CQR69" s="285"/>
      <c r="CQS69" s="285"/>
      <c r="CQT69" s="285"/>
      <c r="CQU69" s="285"/>
      <c r="CQV69" s="285"/>
      <c r="CQW69" s="285"/>
      <c r="CQX69" s="285"/>
      <c r="CQY69" s="285"/>
      <c r="CQZ69" s="285"/>
      <c r="CRA69" s="285"/>
      <c r="CRB69" s="285"/>
      <c r="CRC69" s="285"/>
      <c r="CRD69" s="285"/>
      <c r="CRE69" s="285"/>
      <c r="CRF69" s="285"/>
      <c r="CRG69" s="285"/>
      <c r="CRH69" s="285"/>
      <c r="CRI69" s="285"/>
      <c r="CRJ69" s="285"/>
      <c r="CRK69" s="285"/>
      <c r="CRL69" s="285"/>
      <c r="CRM69" s="285"/>
      <c r="CRN69" s="285"/>
      <c r="CRO69" s="285"/>
      <c r="CRP69" s="285"/>
      <c r="CRQ69" s="285"/>
      <c r="CRR69" s="285"/>
      <c r="CRS69" s="285"/>
      <c r="CRT69" s="285"/>
      <c r="CRU69" s="285"/>
      <c r="CRV69" s="285"/>
      <c r="CRW69" s="285"/>
      <c r="CRX69" s="285"/>
      <c r="CRY69" s="285"/>
      <c r="CRZ69" s="285"/>
      <c r="CSA69" s="285"/>
      <c r="CSB69" s="285"/>
      <c r="CSC69" s="285"/>
      <c r="CSD69" s="285"/>
      <c r="CSE69" s="285"/>
      <c r="CSF69" s="285"/>
      <c r="CSG69" s="285"/>
      <c r="CSH69" s="285"/>
      <c r="CSI69" s="285"/>
      <c r="CSJ69" s="285"/>
      <c r="CSK69" s="285"/>
      <c r="CSL69" s="285"/>
      <c r="CSM69" s="285"/>
      <c r="CSN69" s="285"/>
      <c r="CSO69" s="285"/>
      <c r="CSP69" s="285"/>
      <c r="CSQ69" s="285"/>
      <c r="CSR69" s="285"/>
      <c r="CSS69" s="285"/>
      <c r="CST69" s="285"/>
      <c r="CSU69" s="285"/>
      <c r="CSV69" s="285"/>
      <c r="CSW69" s="285"/>
      <c r="CSX69" s="285"/>
      <c r="CSY69" s="285"/>
      <c r="CSZ69" s="285"/>
      <c r="CTA69" s="285"/>
      <c r="CTB69" s="285"/>
      <c r="CTC69" s="285"/>
      <c r="CTD69" s="285"/>
      <c r="CTE69" s="285"/>
      <c r="CTF69" s="285"/>
      <c r="CTG69" s="285"/>
      <c r="CTH69" s="285"/>
      <c r="CTI69" s="285"/>
      <c r="CTJ69" s="285"/>
      <c r="CTK69" s="285"/>
      <c r="CTL69" s="285"/>
      <c r="CTM69" s="285"/>
      <c r="CTN69" s="285"/>
      <c r="CTO69" s="285"/>
      <c r="CTP69" s="285"/>
      <c r="CTQ69" s="285"/>
      <c r="CTR69" s="285"/>
      <c r="CTS69" s="285"/>
      <c r="CTT69" s="285"/>
      <c r="CTU69" s="285"/>
      <c r="CTV69" s="285"/>
      <c r="CTW69" s="285"/>
      <c r="CTX69" s="285"/>
      <c r="CTY69" s="285"/>
      <c r="CTZ69" s="285"/>
      <c r="CUA69" s="285"/>
      <c r="CUB69" s="285"/>
      <c r="CUC69" s="285"/>
      <c r="CUD69" s="285"/>
      <c r="CUE69" s="285"/>
      <c r="CUF69" s="285"/>
      <c r="CUG69" s="285"/>
      <c r="CUH69" s="285"/>
      <c r="CUI69" s="285"/>
      <c r="CUJ69" s="285"/>
      <c r="CUK69" s="285"/>
      <c r="CUL69" s="285"/>
      <c r="CUM69" s="285"/>
      <c r="CUN69" s="285"/>
      <c r="CUO69" s="285"/>
      <c r="CUP69" s="285"/>
      <c r="CUQ69" s="285"/>
      <c r="CUR69" s="285"/>
      <c r="CUS69" s="285"/>
      <c r="CUT69" s="285"/>
      <c r="CUU69" s="285"/>
      <c r="CUV69" s="285"/>
      <c r="CUW69" s="285"/>
      <c r="CUX69" s="285"/>
      <c r="CUY69" s="285"/>
      <c r="CUZ69" s="285"/>
      <c r="CVA69" s="285"/>
      <c r="CVB69" s="285"/>
      <c r="CVC69" s="285"/>
      <c r="CVD69" s="285"/>
      <c r="CVE69" s="285"/>
      <c r="CVF69" s="285"/>
      <c r="CVG69" s="285"/>
      <c r="CVH69" s="285"/>
      <c r="CVI69" s="285"/>
      <c r="CVJ69" s="285"/>
      <c r="CVK69" s="285"/>
      <c r="CVL69" s="285"/>
      <c r="CVM69" s="285"/>
      <c r="CVN69" s="285"/>
      <c r="CVO69" s="285"/>
      <c r="CVP69" s="285"/>
      <c r="CVQ69" s="285"/>
      <c r="CVR69" s="285"/>
      <c r="CVS69" s="285"/>
      <c r="CVT69" s="285"/>
      <c r="CVU69" s="285"/>
      <c r="CVV69" s="285"/>
      <c r="CVW69" s="285"/>
      <c r="CVX69" s="285"/>
      <c r="CVY69" s="285"/>
      <c r="CVZ69" s="285"/>
      <c r="CWA69" s="285"/>
      <c r="CWB69" s="285"/>
      <c r="CWC69" s="285"/>
      <c r="CWD69" s="285"/>
      <c r="CWE69" s="285"/>
      <c r="CWF69" s="285"/>
      <c r="CWG69" s="285"/>
      <c r="CWH69" s="285"/>
      <c r="CWI69" s="285"/>
      <c r="CWJ69" s="285"/>
      <c r="CWK69" s="285"/>
      <c r="CWL69" s="285"/>
      <c r="CWM69" s="285"/>
      <c r="CWN69" s="285"/>
      <c r="CWO69" s="285"/>
      <c r="CWP69" s="285"/>
      <c r="CWQ69" s="285"/>
      <c r="CWR69" s="285"/>
      <c r="CWS69" s="285"/>
      <c r="CWT69" s="285"/>
      <c r="CWU69" s="285"/>
      <c r="CWV69" s="285"/>
      <c r="CWW69" s="285"/>
      <c r="CWX69" s="285"/>
      <c r="CWY69" s="285"/>
      <c r="CWZ69" s="285"/>
      <c r="CXA69" s="285"/>
      <c r="CXB69" s="285"/>
      <c r="CXC69" s="285"/>
      <c r="CXD69" s="285"/>
      <c r="CXE69" s="285"/>
      <c r="CXF69" s="285"/>
      <c r="CXG69" s="285"/>
      <c r="CXH69" s="285"/>
      <c r="CXI69" s="285"/>
      <c r="CXJ69" s="285"/>
      <c r="CXK69" s="285"/>
      <c r="CXL69" s="285"/>
      <c r="CXM69" s="285"/>
      <c r="CXN69" s="285"/>
      <c r="CXO69" s="285"/>
      <c r="CXP69" s="285"/>
      <c r="CXQ69" s="285"/>
      <c r="CXR69" s="285"/>
      <c r="CXS69" s="285"/>
      <c r="CXT69" s="285"/>
      <c r="CXU69" s="285"/>
      <c r="CXV69" s="285"/>
      <c r="CXW69" s="285"/>
      <c r="CXX69" s="285"/>
      <c r="CXY69" s="285"/>
      <c r="CXZ69" s="285"/>
      <c r="CYA69" s="285"/>
      <c r="CYB69" s="285"/>
      <c r="CYC69" s="285"/>
      <c r="CYD69" s="285"/>
      <c r="CYE69" s="285"/>
      <c r="CYF69" s="285"/>
      <c r="CYG69" s="285"/>
      <c r="CYH69" s="285"/>
      <c r="CYI69" s="285"/>
      <c r="CYJ69" s="285"/>
      <c r="CYK69" s="285"/>
      <c r="CYL69" s="285"/>
      <c r="CYM69" s="285"/>
      <c r="CYN69" s="285"/>
      <c r="CYO69" s="285"/>
      <c r="CYP69" s="285"/>
      <c r="CYQ69" s="285"/>
      <c r="CYR69" s="285"/>
      <c r="CYS69" s="285"/>
      <c r="CYT69" s="285"/>
      <c r="CYU69" s="285"/>
      <c r="CYV69" s="285"/>
      <c r="CYW69" s="285"/>
      <c r="CYX69" s="285"/>
      <c r="CYY69" s="285"/>
      <c r="CYZ69" s="285"/>
      <c r="CZA69" s="285"/>
      <c r="CZB69" s="285"/>
      <c r="CZC69" s="285"/>
      <c r="CZD69" s="285"/>
      <c r="CZE69" s="285"/>
      <c r="CZF69" s="285"/>
      <c r="CZG69" s="285"/>
      <c r="CZH69" s="285"/>
      <c r="CZI69" s="285"/>
      <c r="CZJ69" s="285"/>
      <c r="CZK69" s="285"/>
      <c r="CZL69" s="285"/>
      <c r="CZM69" s="285"/>
      <c r="CZN69" s="285"/>
      <c r="CZO69" s="285"/>
      <c r="CZP69" s="285"/>
      <c r="CZQ69" s="285"/>
      <c r="CZR69" s="285"/>
      <c r="CZS69" s="285"/>
      <c r="CZT69" s="285"/>
      <c r="CZU69" s="285"/>
      <c r="CZV69" s="285"/>
      <c r="CZW69" s="285"/>
      <c r="CZX69" s="285"/>
      <c r="CZY69" s="285"/>
      <c r="CZZ69" s="285"/>
      <c r="DAA69" s="285"/>
      <c r="DAB69" s="285"/>
      <c r="DAC69" s="285"/>
      <c r="DAD69" s="285"/>
      <c r="DAE69" s="285"/>
      <c r="DAF69" s="285"/>
      <c r="DAG69" s="285"/>
      <c r="DAH69" s="285"/>
      <c r="DAI69" s="285"/>
      <c r="DAJ69" s="285"/>
      <c r="DAK69" s="285"/>
      <c r="DAL69" s="285"/>
      <c r="DAM69" s="285"/>
      <c r="DAN69" s="285"/>
      <c r="DAO69" s="285"/>
      <c r="DAP69" s="285"/>
      <c r="DAQ69" s="285"/>
      <c r="DAR69" s="285"/>
      <c r="DAS69" s="285"/>
      <c r="DAT69" s="285"/>
      <c r="DAU69" s="285"/>
      <c r="DAV69" s="285"/>
      <c r="DAW69" s="285"/>
      <c r="DAX69" s="285"/>
      <c r="DAY69" s="285"/>
      <c r="DAZ69" s="285"/>
      <c r="DBA69" s="285"/>
      <c r="DBB69" s="285"/>
      <c r="DBC69" s="285"/>
      <c r="DBD69" s="285"/>
      <c r="DBE69" s="285"/>
      <c r="DBF69" s="285"/>
      <c r="DBG69" s="285"/>
      <c r="DBH69" s="285"/>
      <c r="DBI69" s="285"/>
      <c r="DBJ69" s="285"/>
      <c r="DBK69" s="285"/>
      <c r="DBL69" s="285"/>
      <c r="DBM69" s="285"/>
      <c r="DBN69" s="285"/>
      <c r="DBO69" s="285"/>
      <c r="DBP69" s="285"/>
      <c r="DBQ69" s="285"/>
      <c r="DBR69" s="285"/>
      <c r="DBS69" s="285"/>
      <c r="DBT69" s="285"/>
      <c r="DBU69" s="285"/>
      <c r="DBV69" s="285"/>
      <c r="DBW69" s="285"/>
      <c r="DBX69" s="285"/>
      <c r="DBY69" s="285"/>
      <c r="DBZ69" s="285"/>
      <c r="DCA69" s="285"/>
      <c r="DCB69" s="285"/>
      <c r="DCC69" s="285"/>
      <c r="DCD69" s="285"/>
      <c r="DCE69" s="285"/>
      <c r="DCF69" s="285"/>
      <c r="DCG69" s="285"/>
      <c r="DCH69" s="285"/>
      <c r="DCI69" s="285"/>
      <c r="DCJ69" s="285"/>
      <c r="DCK69" s="285"/>
      <c r="DCL69" s="285"/>
      <c r="DCM69" s="285"/>
      <c r="DCN69" s="285"/>
      <c r="DCO69" s="285"/>
      <c r="DCP69" s="285"/>
      <c r="DCQ69" s="285"/>
      <c r="DCR69" s="285"/>
      <c r="DCS69" s="285"/>
      <c r="DCT69" s="285"/>
      <c r="DCU69" s="285"/>
      <c r="DCV69" s="285"/>
      <c r="DCW69" s="285"/>
      <c r="DCX69" s="285"/>
      <c r="DCY69" s="285"/>
      <c r="DCZ69" s="285"/>
      <c r="DDA69" s="285"/>
      <c r="DDB69" s="285"/>
      <c r="DDC69" s="285"/>
      <c r="DDD69" s="285"/>
      <c r="DDE69" s="285"/>
      <c r="DDF69" s="285"/>
      <c r="DDG69" s="285"/>
      <c r="DDH69" s="285"/>
      <c r="DDI69" s="285"/>
      <c r="DDJ69" s="285"/>
      <c r="DDK69" s="285"/>
      <c r="DDL69" s="285"/>
      <c r="DDM69" s="285"/>
      <c r="DDN69" s="285"/>
      <c r="DDO69" s="285"/>
      <c r="DDP69" s="285"/>
      <c r="DDQ69" s="285"/>
      <c r="DDR69" s="285"/>
      <c r="DDS69" s="285"/>
      <c r="DDT69" s="285"/>
      <c r="DDU69" s="285"/>
      <c r="DDV69" s="285"/>
      <c r="DDW69" s="285"/>
      <c r="DDX69" s="285"/>
      <c r="DDY69" s="285"/>
      <c r="DDZ69" s="285"/>
      <c r="DEA69" s="285"/>
      <c r="DEB69" s="285"/>
      <c r="DEC69" s="285"/>
      <c r="DED69" s="285"/>
      <c r="DEE69" s="285"/>
      <c r="DEF69" s="285"/>
      <c r="DEG69" s="285"/>
      <c r="DEH69" s="285"/>
      <c r="DEI69" s="285"/>
      <c r="DEJ69" s="285"/>
      <c r="DEK69" s="285"/>
      <c r="DEL69" s="285"/>
      <c r="DEM69" s="285"/>
      <c r="DEN69" s="285"/>
      <c r="DEO69" s="285"/>
      <c r="DEP69" s="285"/>
      <c r="DEQ69" s="285"/>
      <c r="DER69" s="285"/>
      <c r="DES69" s="285"/>
      <c r="DET69" s="285"/>
      <c r="DEU69" s="285"/>
      <c r="DEV69" s="285"/>
      <c r="DEW69" s="285"/>
      <c r="DEX69" s="285"/>
      <c r="DEY69" s="285"/>
      <c r="DEZ69" s="285"/>
      <c r="DFA69" s="285"/>
      <c r="DFB69" s="285"/>
      <c r="DFC69" s="285"/>
      <c r="DFD69" s="285"/>
      <c r="DFE69" s="285"/>
      <c r="DFF69" s="285"/>
      <c r="DFG69" s="285"/>
      <c r="DFH69" s="285"/>
      <c r="DFI69" s="285"/>
      <c r="DFJ69" s="285"/>
      <c r="DFK69" s="285"/>
      <c r="DFL69" s="285"/>
      <c r="DFM69" s="285"/>
      <c r="DFN69" s="285"/>
      <c r="DFO69" s="285"/>
      <c r="DFP69" s="285"/>
      <c r="DFQ69" s="285"/>
      <c r="DFR69" s="285"/>
      <c r="DFS69" s="285"/>
      <c r="DFT69" s="285"/>
      <c r="DFU69" s="285"/>
      <c r="DFV69" s="285"/>
      <c r="DFW69" s="285"/>
      <c r="DFX69" s="285"/>
      <c r="DFY69" s="285"/>
      <c r="DFZ69" s="285"/>
      <c r="DGA69" s="285"/>
      <c r="DGB69" s="285"/>
      <c r="DGC69" s="285"/>
      <c r="DGD69" s="285"/>
      <c r="DGE69" s="285"/>
      <c r="DGF69" s="285"/>
      <c r="DGG69" s="285"/>
      <c r="DGH69" s="285"/>
      <c r="DGI69" s="285"/>
      <c r="DGJ69" s="285"/>
      <c r="DGK69" s="285"/>
      <c r="DGL69" s="285"/>
      <c r="DGM69" s="285"/>
      <c r="DGN69" s="285"/>
      <c r="DGO69" s="285"/>
      <c r="DGP69" s="285"/>
      <c r="DGQ69" s="285"/>
      <c r="DGR69" s="285"/>
      <c r="DGS69" s="285"/>
      <c r="DGT69" s="285"/>
      <c r="DGU69" s="285"/>
      <c r="DGV69" s="285"/>
      <c r="DGW69" s="285"/>
      <c r="DGX69" s="285"/>
      <c r="DGY69" s="285"/>
      <c r="DGZ69" s="285"/>
      <c r="DHA69" s="285"/>
      <c r="DHB69" s="285"/>
      <c r="DHC69" s="285"/>
      <c r="DHD69" s="285"/>
      <c r="DHE69" s="285"/>
      <c r="DHF69" s="285"/>
      <c r="DHG69" s="285"/>
      <c r="DHH69" s="285"/>
      <c r="DHI69" s="285"/>
      <c r="DHJ69" s="285"/>
      <c r="DHK69" s="285"/>
      <c r="DHL69" s="285"/>
      <c r="DHM69" s="285"/>
      <c r="DHN69" s="285"/>
      <c r="DHO69" s="285"/>
      <c r="DHP69" s="285"/>
      <c r="DHQ69" s="285"/>
      <c r="DHR69" s="285"/>
      <c r="DHS69" s="285"/>
      <c r="DHT69" s="285"/>
      <c r="DHU69" s="285"/>
      <c r="DHV69" s="285"/>
      <c r="DHW69" s="285"/>
      <c r="DHX69" s="285"/>
      <c r="DHY69" s="285"/>
      <c r="DHZ69" s="285"/>
      <c r="DIA69" s="285"/>
      <c r="DIB69" s="285"/>
      <c r="DIC69" s="285"/>
      <c r="DID69" s="285"/>
      <c r="DIE69" s="285"/>
      <c r="DIF69" s="285"/>
      <c r="DIG69" s="285"/>
      <c r="DIH69" s="285"/>
      <c r="DII69" s="285"/>
      <c r="DIJ69" s="285"/>
      <c r="DIK69" s="285"/>
      <c r="DIL69" s="285"/>
      <c r="DIM69" s="285"/>
      <c r="DIN69" s="285"/>
      <c r="DIO69" s="285"/>
      <c r="DIP69" s="285"/>
      <c r="DIQ69" s="285"/>
      <c r="DIR69" s="285"/>
      <c r="DIS69" s="285"/>
      <c r="DIT69" s="285"/>
      <c r="DIU69" s="285"/>
      <c r="DIV69" s="285"/>
      <c r="DIW69" s="285"/>
      <c r="DIX69" s="285"/>
      <c r="DIY69" s="285"/>
      <c r="DIZ69" s="285"/>
      <c r="DJA69" s="285"/>
      <c r="DJB69" s="285"/>
      <c r="DJC69" s="285"/>
      <c r="DJD69" s="285"/>
      <c r="DJE69" s="285"/>
      <c r="DJF69" s="285"/>
      <c r="DJG69" s="285"/>
      <c r="DJH69" s="285"/>
      <c r="DJI69" s="285"/>
      <c r="DJJ69" s="285"/>
      <c r="DJK69" s="285"/>
      <c r="DJL69" s="285"/>
      <c r="DJM69" s="285"/>
      <c r="DJN69" s="285"/>
      <c r="DJO69" s="285"/>
      <c r="DJP69" s="285"/>
      <c r="DJQ69" s="285"/>
      <c r="DJR69" s="285"/>
      <c r="DJS69" s="285"/>
      <c r="DJT69" s="285"/>
      <c r="DJU69" s="285"/>
      <c r="DJV69" s="285"/>
      <c r="DJW69" s="285"/>
      <c r="DJX69" s="285"/>
      <c r="DJY69" s="285"/>
      <c r="DJZ69" s="285"/>
      <c r="DKA69" s="285"/>
      <c r="DKB69" s="285"/>
      <c r="DKC69" s="285"/>
      <c r="DKD69" s="285"/>
      <c r="DKE69" s="285"/>
      <c r="DKF69" s="285"/>
      <c r="DKG69" s="285"/>
      <c r="DKH69" s="285"/>
      <c r="DKI69" s="285"/>
      <c r="DKJ69" s="285"/>
      <c r="DKK69" s="285"/>
      <c r="DKL69" s="285"/>
      <c r="DKM69" s="285"/>
      <c r="DKN69" s="285"/>
      <c r="DKO69" s="285"/>
      <c r="DKP69" s="285"/>
      <c r="DKQ69" s="285"/>
      <c r="DKR69" s="285"/>
      <c r="DKS69" s="285"/>
      <c r="DKT69" s="285"/>
      <c r="DKU69" s="285"/>
      <c r="DKV69" s="285"/>
      <c r="DKW69" s="285"/>
      <c r="DKX69" s="285"/>
      <c r="DKY69" s="285"/>
      <c r="DKZ69" s="285"/>
      <c r="DLA69" s="285"/>
      <c r="DLB69" s="285"/>
      <c r="DLC69" s="285"/>
      <c r="DLD69" s="285"/>
      <c r="DLE69" s="285"/>
      <c r="DLF69" s="285"/>
      <c r="DLG69" s="285"/>
      <c r="DLH69" s="285"/>
      <c r="DLI69" s="285"/>
      <c r="DLJ69" s="285"/>
      <c r="DLK69" s="285"/>
      <c r="DLL69" s="285"/>
      <c r="DLM69" s="285"/>
      <c r="DLN69" s="285"/>
      <c r="DLO69" s="285"/>
      <c r="DLP69" s="285"/>
      <c r="DLQ69" s="285"/>
      <c r="DLR69" s="285"/>
      <c r="DLS69" s="285"/>
      <c r="DLT69" s="285"/>
      <c r="DLU69" s="285"/>
      <c r="DLV69" s="285"/>
      <c r="DLW69" s="285"/>
      <c r="DLX69" s="285"/>
      <c r="DLY69" s="285"/>
      <c r="DLZ69" s="285"/>
      <c r="DMA69" s="285"/>
      <c r="DMB69" s="285"/>
      <c r="DMC69" s="285"/>
      <c r="DMD69" s="285"/>
      <c r="DME69" s="285"/>
      <c r="DMF69" s="285"/>
      <c r="DMG69" s="285"/>
      <c r="DMH69" s="285"/>
      <c r="DMI69" s="285"/>
      <c r="DMJ69" s="285"/>
      <c r="DMK69" s="285"/>
      <c r="DML69" s="285"/>
      <c r="DMM69" s="285"/>
      <c r="DMN69" s="285"/>
      <c r="DMO69" s="285"/>
      <c r="DMP69" s="285"/>
      <c r="DMQ69" s="285"/>
      <c r="DMR69" s="285"/>
      <c r="DMS69" s="285"/>
      <c r="DMT69" s="285"/>
      <c r="DMU69" s="285"/>
      <c r="DMV69" s="285"/>
      <c r="DMW69" s="285"/>
      <c r="DMX69" s="285"/>
      <c r="DMY69" s="285"/>
      <c r="DMZ69" s="285"/>
      <c r="DNA69" s="285"/>
      <c r="DNB69" s="285"/>
      <c r="DNC69" s="285"/>
      <c r="DND69" s="285"/>
      <c r="DNE69" s="285"/>
      <c r="DNF69" s="285"/>
      <c r="DNG69" s="285"/>
      <c r="DNH69" s="285"/>
      <c r="DNI69" s="285"/>
      <c r="DNJ69" s="285"/>
      <c r="DNK69" s="285"/>
      <c r="DNL69" s="285"/>
      <c r="DNM69" s="285"/>
      <c r="DNN69" s="285"/>
      <c r="DNO69" s="285"/>
      <c r="DNP69" s="285"/>
      <c r="DNQ69" s="285"/>
      <c r="DNR69" s="285"/>
      <c r="DNS69" s="285"/>
      <c r="DNT69" s="285"/>
      <c r="DNU69" s="285"/>
      <c r="DNV69" s="285"/>
      <c r="DNW69" s="285"/>
      <c r="DNX69" s="285"/>
      <c r="DNY69" s="285"/>
      <c r="DNZ69" s="285"/>
      <c r="DOA69" s="285"/>
      <c r="DOB69" s="285"/>
      <c r="DOC69" s="285"/>
      <c r="DOD69" s="285"/>
      <c r="DOE69" s="285"/>
      <c r="DOF69" s="285"/>
      <c r="DOG69" s="285"/>
      <c r="DOH69" s="285"/>
      <c r="DOI69" s="285"/>
      <c r="DOJ69" s="285"/>
      <c r="DOK69" s="285"/>
      <c r="DOL69" s="285"/>
      <c r="DOM69" s="285"/>
      <c r="DON69" s="285"/>
      <c r="DOO69" s="285"/>
      <c r="DOP69" s="285"/>
      <c r="DOQ69" s="285"/>
      <c r="DOR69" s="285"/>
      <c r="DOS69" s="285"/>
      <c r="DOT69" s="285"/>
      <c r="DOU69" s="285"/>
      <c r="DOV69" s="285"/>
      <c r="DOW69" s="285"/>
      <c r="DOX69" s="285"/>
      <c r="DOY69" s="285"/>
      <c r="DOZ69" s="285"/>
      <c r="DPA69" s="285"/>
      <c r="DPB69" s="285"/>
      <c r="DPC69" s="285"/>
      <c r="DPD69" s="285"/>
      <c r="DPE69" s="285"/>
      <c r="DPF69" s="285"/>
      <c r="DPG69" s="285"/>
      <c r="DPH69" s="285"/>
      <c r="DPI69" s="285"/>
      <c r="DPJ69" s="285"/>
      <c r="DPK69" s="285"/>
      <c r="DPL69" s="285"/>
      <c r="DPM69" s="285"/>
      <c r="DPN69" s="285"/>
      <c r="DPO69" s="285"/>
      <c r="DPP69" s="285"/>
      <c r="DPQ69" s="285"/>
      <c r="DPR69" s="285"/>
      <c r="DPS69" s="285"/>
      <c r="DPT69" s="285"/>
      <c r="DPU69" s="285"/>
      <c r="DPV69" s="285"/>
      <c r="DPW69" s="285"/>
      <c r="DPX69" s="285"/>
      <c r="DPY69" s="285"/>
      <c r="DPZ69" s="285"/>
      <c r="DQA69" s="285"/>
      <c r="DQB69" s="285"/>
      <c r="DQC69" s="285"/>
      <c r="DQD69" s="285"/>
      <c r="DQE69" s="285"/>
      <c r="DQF69" s="285"/>
      <c r="DQG69" s="285"/>
      <c r="DQH69" s="285"/>
      <c r="DQI69" s="285"/>
      <c r="DQJ69" s="285"/>
      <c r="DQK69" s="285"/>
      <c r="DQL69" s="285"/>
      <c r="DQM69" s="285"/>
      <c r="DQN69" s="285"/>
      <c r="DQO69" s="285"/>
      <c r="DQP69" s="285"/>
      <c r="DQQ69" s="285"/>
      <c r="DQR69" s="285"/>
      <c r="DQS69" s="285"/>
      <c r="DQT69" s="285"/>
      <c r="DQU69" s="285"/>
      <c r="DQV69" s="285"/>
      <c r="DQW69" s="285"/>
      <c r="DQX69" s="285"/>
      <c r="DQY69" s="285"/>
      <c r="DQZ69" s="285"/>
      <c r="DRA69" s="285"/>
      <c r="DRB69" s="285"/>
      <c r="DRC69" s="285"/>
      <c r="DRD69" s="285"/>
      <c r="DRE69" s="285"/>
      <c r="DRF69" s="285"/>
      <c r="DRG69" s="285"/>
      <c r="DRH69" s="285"/>
      <c r="DRI69" s="285"/>
      <c r="DRJ69" s="285"/>
      <c r="DRK69" s="285"/>
      <c r="DRL69" s="285"/>
      <c r="DRM69" s="285"/>
      <c r="DRN69" s="285"/>
      <c r="DRO69" s="285"/>
      <c r="DRP69" s="285"/>
      <c r="DRQ69" s="285"/>
      <c r="DRR69" s="285"/>
      <c r="DRS69" s="285"/>
      <c r="DRT69" s="285"/>
      <c r="DRU69" s="285"/>
      <c r="DRV69" s="285"/>
      <c r="DRW69" s="285"/>
      <c r="DRX69" s="285"/>
      <c r="DRY69" s="285"/>
      <c r="DRZ69" s="285"/>
      <c r="DSA69" s="285"/>
      <c r="DSB69" s="285"/>
      <c r="DSC69" s="285"/>
      <c r="DSD69" s="285"/>
      <c r="DSE69" s="285"/>
      <c r="DSF69" s="285"/>
      <c r="DSG69" s="285"/>
      <c r="DSH69" s="285"/>
      <c r="DSI69" s="285"/>
      <c r="DSJ69" s="285"/>
      <c r="DSK69" s="285"/>
      <c r="DSL69" s="285"/>
      <c r="DSM69" s="285"/>
      <c r="DSN69" s="285"/>
      <c r="DSO69" s="285"/>
      <c r="DSP69" s="285"/>
      <c r="DSQ69" s="285"/>
      <c r="DSR69" s="285"/>
      <c r="DSS69" s="285"/>
      <c r="DST69" s="285"/>
      <c r="DSU69" s="285"/>
      <c r="DSV69" s="285"/>
      <c r="DSW69" s="285"/>
      <c r="DSX69" s="285"/>
      <c r="DSY69" s="285"/>
      <c r="DSZ69" s="285"/>
      <c r="DTA69" s="285"/>
      <c r="DTB69" s="285"/>
      <c r="DTC69" s="285"/>
      <c r="DTD69" s="285"/>
      <c r="DTE69" s="285"/>
      <c r="DTF69" s="285"/>
      <c r="DTG69" s="285"/>
      <c r="DTH69" s="285"/>
      <c r="DTI69" s="285"/>
      <c r="DTJ69" s="285"/>
      <c r="DTK69" s="285"/>
      <c r="DTL69" s="285"/>
      <c r="DTM69" s="285"/>
      <c r="DTN69" s="285"/>
      <c r="DTO69" s="285"/>
      <c r="DTP69" s="285"/>
      <c r="DTQ69" s="285"/>
      <c r="DTR69" s="285"/>
      <c r="DTS69" s="285"/>
      <c r="DTT69" s="285"/>
      <c r="DTU69" s="285"/>
      <c r="DTV69" s="285"/>
      <c r="DTW69" s="285"/>
      <c r="DTX69" s="285"/>
      <c r="DTY69" s="285"/>
      <c r="DTZ69" s="285"/>
      <c r="DUA69" s="285"/>
      <c r="DUB69" s="285"/>
      <c r="DUC69" s="285"/>
      <c r="DUD69" s="285"/>
      <c r="DUE69" s="285"/>
      <c r="DUF69" s="285"/>
      <c r="DUG69" s="285"/>
      <c r="DUH69" s="285"/>
      <c r="DUI69" s="285"/>
      <c r="DUJ69" s="285"/>
      <c r="DUK69" s="285"/>
      <c r="DUL69" s="285"/>
      <c r="DUM69" s="285"/>
      <c r="DUN69" s="285"/>
      <c r="DUO69" s="285"/>
      <c r="DUP69" s="285"/>
      <c r="DUQ69" s="285"/>
      <c r="DUR69" s="285"/>
      <c r="DUS69" s="285"/>
      <c r="DUT69" s="285"/>
      <c r="DUU69" s="285"/>
      <c r="DUV69" s="285"/>
      <c r="DUW69" s="285"/>
      <c r="DUX69" s="285"/>
      <c r="DUY69" s="285"/>
      <c r="DUZ69" s="285"/>
      <c r="DVA69" s="285"/>
      <c r="DVB69" s="285"/>
      <c r="DVC69" s="285"/>
      <c r="DVD69" s="285"/>
      <c r="DVE69" s="285"/>
      <c r="DVF69" s="285"/>
      <c r="DVG69" s="285"/>
      <c r="DVH69" s="285"/>
      <c r="DVI69" s="285"/>
      <c r="DVJ69" s="285"/>
      <c r="DVK69" s="285"/>
      <c r="DVL69" s="285"/>
      <c r="DVM69" s="285"/>
      <c r="DVN69" s="285"/>
      <c r="DVO69" s="285"/>
      <c r="DVP69" s="285"/>
      <c r="DVQ69" s="285"/>
      <c r="DVR69" s="285"/>
      <c r="DVS69" s="285"/>
      <c r="DVT69" s="285"/>
      <c r="DVU69" s="285"/>
      <c r="DVV69" s="285"/>
      <c r="DVW69" s="285"/>
      <c r="DVX69" s="285"/>
      <c r="DVY69" s="285"/>
      <c r="DVZ69" s="285"/>
      <c r="DWA69" s="285"/>
      <c r="DWB69" s="285"/>
      <c r="DWC69" s="285"/>
      <c r="DWD69" s="285"/>
      <c r="DWE69" s="285"/>
      <c r="DWF69" s="285"/>
      <c r="DWG69" s="285"/>
      <c r="DWH69" s="285"/>
      <c r="DWI69" s="285"/>
      <c r="DWJ69" s="285"/>
      <c r="DWK69" s="285"/>
      <c r="DWL69" s="285"/>
      <c r="DWM69" s="285"/>
      <c r="DWN69" s="285"/>
      <c r="DWO69" s="285"/>
      <c r="DWP69" s="285"/>
      <c r="DWQ69" s="285"/>
      <c r="DWR69" s="285"/>
      <c r="DWS69" s="285"/>
      <c r="DWT69" s="285"/>
      <c r="DWU69" s="285"/>
      <c r="DWV69" s="285"/>
      <c r="DWW69" s="285"/>
      <c r="DWX69" s="285"/>
      <c r="DWY69" s="285"/>
      <c r="DWZ69" s="285"/>
      <c r="DXA69" s="285"/>
      <c r="DXB69" s="285"/>
      <c r="DXC69" s="285"/>
      <c r="DXD69" s="285"/>
      <c r="DXE69" s="285"/>
      <c r="DXF69" s="285"/>
      <c r="DXG69" s="285"/>
      <c r="DXH69" s="285"/>
      <c r="DXI69" s="285"/>
      <c r="DXJ69" s="285"/>
      <c r="DXK69" s="285"/>
      <c r="DXL69" s="285"/>
      <c r="DXM69" s="285"/>
      <c r="DXN69" s="285"/>
      <c r="DXO69" s="285"/>
      <c r="DXP69" s="285"/>
      <c r="DXQ69" s="285"/>
      <c r="DXR69" s="285"/>
      <c r="DXS69" s="285"/>
      <c r="DXT69" s="285"/>
      <c r="DXU69" s="285"/>
      <c r="DXV69" s="285"/>
      <c r="DXW69" s="285"/>
      <c r="DXX69" s="285"/>
      <c r="DXY69" s="285"/>
      <c r="DXZ69" s="285"/>
      <c r="DYA69" s="285"/>
      <c r="DYB69" s="285"/>
      <c r="DYC69" s="285"/>
      <c r="DYD69" s="285"/>
      <c r="DYE69" s="285"/>
      <c r="DYF69" s="285"/>
      <c r="DYG69" s="285"/>
      <c r="DYH69" s="285"/>
      <c r="DYI69" s="285"/>
      <c r="DYJ69" s="285"/>
      <c r="DYK69" s="285"/>
      <c r="DYL69" s="285"/>
      <c r="DYM69" s="285"/>
      <c r="DYN69" s="285"/>
      <c r="DYO69" s="285"/>
      <c r="DYP69" s="285"/>
      <c r="DYQ69" s="285"/>
      <c r="DYR69" s="285"/>
      <c r="DYS69" s="285"/>
      <c r="DYT69" s="285"/>
      <c r="DYU69" s="285"/>
      <c r="DYV69" s="285"/>
      <c r="DYW69" s="285"/>
      <c r="DYX69" s="285"/>
      <c r="DYY69" s="285"/>
      <c r="DYZ69" s="285"/>
      <c r="DZA69" s="285"/>
      <c r="DZB69" s="285"/>
      <c r="DZC69" s="285"/>
      <c r="DZD69" s="285"/>
      <c r="DZE69" s="285"/>
      <c r="DZF69" s="285"/>
      <c r="DZG69" s="285"/>
      <c r="DZH69" s="285"/>
      <c r="DZI69" s="285"/>
      <c r="DZJ69" s="285"/>
      <c r="DZK69" s="285"/>
      <c r="DZL69" s="285"/>
      <c r="DZM69" s="285"/>
      <c r="DZN69" s="285"/>
      <c r="DZO69" s="285"/>
      <c r="DZP69" s="285"/>
      <c r="DZQ69" s="285"/>
      <c r="DZR69" s="285"/>
      <c r="DZS69" s="285"/>
      <c r="DZT69" s="285"/>
      <c r="DZU69" s="285"/>
      <c r="DZV69" s="285"/>
      <c r="DZW69" s="285"/>
      <c r="DZX69" s="285"/>
      <c r="DZY69" s="285"/>
      <c r="DZZ69" s="285"/>
      <c r="EAA69" s="285"/>
      <c r="EAB69" s="285"/>
      <c r="EAC69" s="285"/>
      <c r="EAD69" s="285"/>
      <c r="EAE69" s="285"/>
      <c r="EAF69" s="285"/>
      <c r="EAG69" s="285"/>
      <c r="EAH69" s="285"/>
      <c r="EAI69" s="285"/>
      <c r="EAJ69" s="285"/>
      <c r="EAK69" s="285"/>
      <c r="EAL69" s="285"/>
      <c r="EAM69" s="285"/>
      <c r="EAN69" s="285"/>
      <c r="EAO69" s="285"/>
      <c r="EAP69" s="285"/>
      <c r="EAQ69" s="285"/>
      <c r="EAR69" s="285"/>
      <c r="EAS69" s="285"/>
      <c r="EAT69" s="285"/>
      <c r="EAU69" s="285"/>
      <c r="EAV69" s="285"/>
      <c r="EAW69" s="285"/>
      <c r="EAX69" s="285"/>
      <c r="EAY69" s="285"/>
      <c r="EAZ69" s="285"/>
      <c r="EBA69" s="285"/>
      <c r="EBB69" s="285"/>
      <c r="EBC69" s="285"/>
      <c r="EBD69" s="285"/>
      <c r="EBE69" s="285"/>
      <c r="EBF69" s="285"/>
      <c r="EBG69" s="285"/>
      <c r="EBH69" s="285"/>
      <c r="EBI69" s="285"/>
      <c r="EBJ69" s="285"/>
      <c r="EBK69" s="285"/>
      <c r="EBL69" s="285"/>
      <c r="EBM69" s="285"/>
      <c r="EBN69" s="285"/>
      <c r="EBO69" s="285"/>
      <c r="EBP69" s="285"/>
      <c r="EBQ69" s="285"/>
      <c r="EBR69" s="285"/>
      <c r="EBS69" s="285"/>
      <c r="EBT69" s="285"/>
      <c r="EBU69" s="285"/>
      <c r="EBV69" s="285"/>
      <c r="EBW69" s="285"/>
      <c r="EBX69" s="285"/>
      <c r="EBY69" s="285"/>
      <c r="EBZ69" s="285"/>
      <c r="ECA69" s="285"/>
      <c r="ECB69" s="285"/>
      <c r="ECC69" s="285"/>
      <c r="ECD69" s="285"/>
      <c r="ECE69" s="285"/>
      <c r="ECF69" s="285"/>
      <c r="ECG69" s="285"/>
      <c r="ECH69" s="285"/>
      <c r="ECI69" s="285"/>
      <c r="ECJ69" s="285"/>
      <c r="ECK69" s="285"/>
      <c r="ECL69" s="285"/>
      <c r="ECM69" s="285"/>
      <c r="ECN69" s="285"/>
      <c r="ECO69" s="285"/>
      <c r="ECP69" s="285"/>
      <c r="ECQ69" s="285"/>
      <c r="ECR69" s="285"/>
      <c r="ECS69" s="285"/>
      <c r="ECT69" s="285"/>
      <c r="ECU69" s="285"/>
      <c r="ECV69" s="285"/>
      <c r="ECW69" s="285"/>
      <c r="ECX69" s="285"/>
      <c r="ECY69" s="285"/>
      <c r="ECZ69" s="285"/>
      <c r="EDA69" s="285"/>
      <c r="EDB69" s="285"/>
      <c r="EDC69" s="285"/>
      <c r="EDD69" s="285"/>
      <c r="EDE69" s="285"/>
      <c r="EDF69" s="285"/>
      <c r="EDG69" s="285"/>
      <c r="EDH69" s="285"/>
      <c r="EDI69" s="285"/>
      <c r="EDJ69" s="285"/>
      <c r="EDK69" s="285"/>
      <c r="EDL69" s="285"/>
      <c r="EDM69" s="285"/>
      <c r="EDN69" s="285"/>
      <c r="EDO69" s="285"/>
      <c r="EDP69" s="285"/>
      <c r="EDQ69" s="285"/>
      <c r="EDR69" s="285"/>
      <c r="EDS69" s="285"/>
      <c r="EDT69" s="285"/>
      <c r="EDU69" s="285"/>
      <c r="EDV69" s="285"/>
      <c r="EDW69" s="285"/>
      <c r="EDX69" s="285"/>
      <c r="EDY69" s="285"/>
      <c r="EDZ69" s="285"/>
      <c r="EEA69" s="285"/>
      <c r="EEB69" s="285"/>
      <c r="EEC69" s="285"/>
      <c r="EED69" s="285"/>
      <c r="EEE69" s="285"/>
      <c r="EEF69" s="285"/>
      <c r="EEG69" s="285"/>
      <c r="EEH69" s="285"/>
      <c r="EEI69" s="285"/>
      <c r="EEJ69" s="285"/>
      <c r="EEK69" s="285"/>
      <c r="EEL69" s="285"/>
      <c r="EEM69" s="285"/>
      <c r="EEN69" s="285"/>
      <c r="EEO69" s="285"/>
      <c r="EEP69" s="285"/>
      <c r="EEQ69" s="285"/>
      <c r="EER69" s="285"/>
      <c r="EES69" s="285"/>
      <c r="EET69" s="285"/>
      <c r="EEU69" s="285"/>
      <c r="EEV69" s="285"/>
      <c r="EEW69" s="285"/>
      <c r="EEX69" s="285"/>
      <c r="EEY69" s="285"/>
      <c r="EEZ69" s="285"/>
      <c r="EFA69" s="285"/>
      <c r="EFB69" s="285"/>
      <c r="EFC69" s="285"/>
      <c r="EFD69" s="285"/>
      <c r="EFE69" s="285"/>
      <c r="EFF69" s="285"/>
      <c r="EFG69" s="285"/>
      <c r="EFH69" s="285"/>
      <c r="EFI69" s="285"/>
      <c r="EFJ69" s="285"/>
      <c r="EFK69" s="285"/>
      <c r="EFL69" s="285"/>
      <c r="EFM69" s="285"/>
      <c r="EFN69" s="285"/>
      <c r="EFO69" s="285"/>
      <c r="EFP69" s="285"/>
      <c r="EFQ69" s="285"/>
      <c r="EFR69" s="285"/>
      <c r="EFS69" s="285"/>
      <c r="EFT69" s="285"/>
      <c r="EFU69" s="285"/>
      <c r="EFV69" s="285"/>
      <c r="EFW69" s="285"/>
      <c r="EFX69" s="285"/>
      <c r="EFY69" s="285"/>
      <c r="EFZ69" s="285"/>
      <c r="EGA69" s="285"/>
      <c r="EGB69" s="285"/>
      <c r="EGC69" s="285"/>
      <c r="EGD69" s="285"/>
      <c r="EGE69" s="285"/>
      <c r="EGF69" s="285"/>
      <c r="EGG69" s="285"/>
      <c r="EGH69" s="285"/>
      <c r="EGI69" s="285"/>
      <c r="EGJ69" s="285"/>
      <c r="EGK69" s="285"/>
      <c r="EGL69" s="285"/>
      <c r="EGM69" s="285"/>
      <c r="EGN69" s="285"/>
      <c r="EGO69" s="285"/>
      <c r="EGP69" s="285"/>
      <c r="EGQ69" s="285"/>
      <c r="EGR69" s="285"/>
      <c r="EGS69" s="285"/>
      <c r="EGT69" s="285"/>
      <c r="EGU69" s="285"/>
      <c r="EGV69" s="285"/>
      <c r="EGW69" s="285"/>
      <c r="EGX69" s="285"/>
      <c r="EGY69" s="285"/>
      <c r="EGZ69" s="285"/>
      <c r="EHA69" s="285"/>
      <c r="EHB69" s="285"/>
      <c r="EHC69" s="285"/>
      <c r="EHD69" s="285"/>
      <c r="EHE69" s="285"/>
      <c r="EHF69" s="285"/>
      <c r="EHG69" s="285"/>
      <c r="EHH69" s="285"/>
      <c r="EHI69" s="285"/>
      <c r="EHJ69" s="285"/>
      <c r="EHK69" s="285"/>
      <c r="EHL69" s="285"/>
      <c r="EHM69" s="285"/>
      <c r="EHN69" s="285"/>
      <c r="EHO69" s="285"/>
      <c r="EHP69" s="285"/>
      <c r="EHQ69" s="285"/>
      <c r="EHR69" s="285"/>
      <c r="EHS69" s="285"/>
      <c r="EHT69" s="285"/>
      <c r="EHU69" s="285"/>
      <c r="EHV69" s="285"/>
      <c r="EHW69" s="285"/>
      <c r="EHX69" s="285"/>
      <c r="EHY69" s="285"/>
      <c r="EHZ69" s="285"/>
      <c r="EIA69" s="285"/>
      <c r="EIB69" s="285"/>
      <c r="EIC69" s="285"/>
      <c r="EID69" s="285"/>
      <c r="EIE69" s="285"/>
      <c r="EIF69" s="285"/>
      <c r="EIG69" s="285"/>
      <c r="EIH69" s="285"/>
      <c r="EII69" s="285"/>
      <c r="EIJ69" s="285"/>
      <c r="EIK69" s="285"/>
      <c r="EIL69" s="285"/>
      <c r="EIM69" s="285"/>
      <c r="EIN69" s="285"/>
      <c r="EIO69" s="285"/>
      <c r="EIP69" s="285"/>
      <c r="EIQ69" s="285"/>
      <c r="EIR69" s="285"/>
      <c r="EIS69" s="285"/>
      <c r="EIT69" s="285"/>
      <c r="EIU69" s="285"/>
      <c r="EIV69" s="285"/>
      <c r="EIW69" s="285"/>
      <c r="EIX69" s="285"/>
      <c r="EIY69" s="285"/>
      <c r="EIZ69" s="285"/>
      <c r="EJA69" s="285"/>
      <c r="EJB69" s="285"/>
      <c r="EJC69" s="285"/>
      <c r="EJD69" s="285"/>
      <c r="EJE69" s="285"/>
      <c r="EJF69" s="285"/>
      <c r="EJG69" s="285"/>
      <c r="EJH69" s="285"/>
      <c r="EJI69" s="285"/>
      <c r="EJJ69" s="285"/>
      <c r="EJK69" s="285"/>
      <c r="EJL69" s="285"/>
      <c r="EJM69" s="285"/>
      <c r="EJN69" s="285"/>
      <c r="EJO69" s="285"/>
      <c r="EJP69" s="285"/>
      <c r="EJQ69" s="285"/>
      <c r="EJR69" s="285"/>
      <c r="EJS69" s="285"/>
      <c r="EJT69" s="285"/>
      <c r="EJU69" s="285"/>
      <c r="EJV69" s="285"/>
      <c r="EJW69" s="285"/>
      <c r="EJX69" s="285"/>
      <c r="EJY69" s="285"/>
      <c r="EJZ69" s="285"/>
      <c r="EKA69" s="285"/>
      <c r="EKB69" s="285"/>
      <c r="EKC69" s="285"/>
      <c r="EKD69" s="285"/>
      <c r="EKE69" s="285"/>
      <c r="EKF69" s="285"/>
      <c r="EKG69" s="285"/>
      <c r="EKH69" s="285"/>
      <c r="EKI69" s="285"/>
      <c r="EKJ69" s="285"/>
      <c r="EKK69" s="285"/>
      <c r="EKL69" s="285"/>
      <c r="EKM69" s="285"/>
      <c r="EKN69" s="285"/>
      <c r="EKO69" s="285"/>
      <c r="EKP69" s="285"/>
      <c r="EKQ69" s="285"/>
      <c r="EKR69" s="285"/>
      <c r="EKS69" s="285"/>
      <c r="EKT69" s="285"/>
      <c r="EKU69" s="285"/>
      <c r="EKV69" s="285"/>
      <c r="EKW69" s="285"/>
      <c r="EKX69" s="285"/>
      <c r="EKY69" s="285"/>
      <c r="EKZ69" s="285"/>
      <c r="ELA69" s="285"/>
      <c r="ELB69" s="285"/>
      <c r="ELC69" s="285"/>
      <c r="ELD69" s="285"/>
      <c r="ELE69" s="285"/>
      <c r="ELF69" s="285"/>
      <c r="ELG69" s="285"/>
      <c r="ELH69" s="285"/>
      <c r="ELI69" s="285"/>
      <c r="ELJ69" s="285"/>
      <c r="ELK69" s="285"/>
      <c r="ELL69" s="285"/>
      <c r="ELM69" s="285"/>
      <c r="ELN69" s="285"/>
      <c r="ELO69" s="285"/>
      <c r="ELP69" s="285"/>
      <c r="ELQ69" s="285"/>
      <c r="ELR69" s="285"/>
      <c r="ELS69" s="285"/>
      <c r="ELT69" s="285"/>
      <c r="ELU69" s="285"/>
      <c r="ELV69" s="285"/>
      <c r="ELW69" s="285"/>
      <c r="ELX69" s="285"/>
      <c r="ELY69" s="285"/>
      <c r="ELZ69" s="285"/>
      <c r="EMA69" s="285"/>
      <c r="EMB69" s="285"/>
      <c r="EMC69" s="285"/>
      <c r="EMD69" s="285"/>
      <c r="EME69" s="285"/>
      <c r="EMF69" s="285"/>
      <c r="EMG69" s="285"/>
      <c r="EMH69" s="285"/>
      <c r="EMI69" s="285"/>
      <c r="EMJ69" s="285"/>
      <c r="EMK69" s="285"/>
      <c r="EML69" s="285"/>
      <c r="EMM69" s="285"/>
      <c r="EMN69" s="285"/>
      <c r="EMO69" s="285"/>
      <c r="EMP69" s="285"/>
      <c r="EMQ69" s="285"/>
      <c r="EMR69" s="285"/>
      <c r="EMS69" s="285"/>
      <c r="EMT69" s="285"/>
      <c r="EMU69" s="285"/>
      <c r="EMV69" s="285"/>
      <c r="EMW69" s="285"/>
      <c r="EMX69" s="285"/>
      <c r="EMY69" s="285"/>
      <c r="EMZ69" s="285"/>
      <c r="ENA69" s="285"/>
      <c r="ENB69" s="285"/>
      <c r="ENC69" s="285"/>
      <c r="END69" s="285"/>
      <c r="ENE69" s="285"/>
      <c r="ENF69" s="285"/>
      <c r="ENG69" s="285"/>
      <c r="ENH69" s="285"/>
      <c r="ENI69" s="285"/>
      <c r="ENJ69" s="285"/>
      <c r="ENK69" s="285"/>
      <c r="ENL69" s="285"/>
      <c r="ENM69" s="285"/>
      <c r="ENN69" s="285"/>
      <c r="ENO69" s="285"/>
      <c r="ENP69" s="285"/>
      <c r="ENQ69" s="285"/>
      <c r="ENR69" s="285"/>
      <c r="ENS69" s="285"/>
      <c r="ENT69" s="285"/>
      <c r="ENU69" s="285"/>
      <c r="ENV69" s="285"/>
      <c r="ENW69" s="285"/>
      <c r="ENX69" s="285"/>
      <c r="ENY69" s="285"/>
      <c r="ENZ69" s="285"/>
      <c r="EOA69" s="285"/>
      <c r="EOB69" s="285"/>
      <c r="EOC69" s="285"/>
      <c r="EOD69" s="285"/>
      <c r="EOE69" s="285"/>
      <c r="EOF69" s="285"/>
      <c r="EOG69" s="285"/>
      <c r="EOH69" s="285"/>
      <c r="EOI69" s="285"/>
      <c r="EOJ69" s="285"/>
      <c r="EOK69" s="285"/>
      <c r="EOL69" s="285"/>
      <c r="EOM69" s="285"/>
      <c r="EON69" s="285"/>
      <c r="EOO69" s="285"/>
      <c r="EOP69" s="285"/>
      <c r="EOQ69" s="285"/>
      <c r="EOR69" s="285"/>
      <c r="EOS69" s="285"/>
      <c r="EOT69" s="285"/>
      <c r="EOU69" s="285"/>
      <c r="EOV69" s="285"/>
      <c r="EOW69" s="285"/>
      <c r="EOX69" s="285"/>
      <c r="EOY69" s="285"/>
      <c r="EOZ69" s="285"/>
      <c r="EPA69" s="285"/>
      <c r="EPB69" s="285"/>
      <c r="EPC69" s="285"/>
      <c r="EPD69" s="285"/>
      <c r="EPE69" s="285"/>
      <c r="EPF69" s="285"/>
      <c r="EPG69" s="285"/>
      <c r="EPH69" s="285"/>
      <c r="EPI69" s="285"/>
      <c r="EPJ69" s="285"/>
      <c r="EPK69" s="285"/>
      <c r="EPL69" s="285"/>
      <c r="EPM69" s="285"/>
      <c r="EPN69" s="285"/>
      <c r="EPO69" s="285"/>
      <c r="EPP69" s="285"/>
      <c r="EPQ69" s="285"/>
      <c r="EPR69" s="285"/>
      <c r="EPS69" s="285"/>
      <c r="EPT69" s="285"/>
      <c r="EPU69" s="285"/>
      <c r="EPV69" s="285"/>
      <c r="EPW69" s="285"/>
      <c r="EPX69" s="285"/>
      <c r="EPY69" s="285"/>
      <c r="EPZ69" s="285"/>
      <c r="EQA69" s="285"/>
      <c r="EQB69" s="285"/>
      <c r="EQC69" s="285"/>
      <c r="EQD69" s="285"/>
      <c r="EQE69" s="285"/>
      <c r="EQF69" s="285"/>
      <c r="EQG69" s="285"/>
      <c r="EQH69" s="285"/>
      <c r="EQI69" s="285"/>
      <c r="EQJ69" s="285"/>
      <c r="EQK69" s="285"/>
      <c r="EQL69" s="285"/>
      <c r="EQM69" s="285"/>
      <c r="EQN69" s="285"/>
      <c r="EQO69" s="285"/>
      <c r="EQP69" s="285"/>
      <c r="EQQ69" s="285"/>
      <c r="EQR69" s="285"/>
      <c r="EQS69" s="285"/>
      <c r="EQT69" s="285"/>
      <c r="EQU69" s="285"/>
      <c r="EQV69" s="285"/>
      <c r="EQW69" s="285"/>
      <c r="EQX69" s="285"/>
      <c r="EQY69" s="285"/>
      <c r="EQZ69" s="285"/>
      <c r="ERA69" s="285"/>
      <c r="ERB69" s="285"/>
      <c r="ERC69" s="285"/>
      <c r="ERD69" s="285"/>
      <c r="ERE69" s="285"/>
      <c r="ERF69" s="285"/>
      <c r="ERG69" s="285"/>
      <c r="ERH69" s="285"/>
      <c r="ERI69" s="285"/>
      <c r="ERJ69" s="285"/>
      <c r="ERK69" s="285"/>
      <c r="ERL69" s="285"/>
      <c r="ERM69" s="285"/>
      <c r="ERN69" s="285"/>
      <c r="ERO69" s="285"/>
      <c r="ERP69" s="285"/>
      <c r="ERQ69" s="285"/>
      <c r="ERR69" s="285"/>
      <c r="ERS69" s="285"/>
      <c r="ERT69" s="285"/>
      <c r="ERU69" s="285"/>
      <c r="ERV69" s="285"/>
      <c r="ERW69" s="285"/>
      <c r="ERX69" s="285"/>
      <c r="ERY69" s="285"/>
      <c r="ERZ69" s="285"/>
      <c r="ESA69" s="285"/>
      <c r="ESB69" s="285"/>
      <c r="ESC69" s="285"/>
      <c r="ESD69" s="285"/>
      <c r="ESE69" s="285"/>
      <c r="ESF69" s="285"/>
      <c r="ESG69" s="285"/>
      <c r="ESH69" s="285"/>
      <c r="ESI69" s="285"/>
      <c r="ESJ69" s="285"/>
      <c r="ESK69" s="285"/>
      <c r="ESL69" s="285"/>
      <c r="ESM69" s="285"/>
      <c r="ESN69" s="285"/>
      <c r="ESO69" s="285"/>
      <c r="ESP69" s="285"/>
      <c r="ESQ69" s="285"/>
      <c r="ESR69" s="285"/>
      <c r="ESS69" s="285"/>
      <c r="EST69" s="285"/>
      <c r="ESU69" s="285"/>
      <c r="ESV69" s="285"/>
      <c r="ESW69" s="285"/>
      <c r="ESX69" s="285"/>
      <c r="ESY69" s="285"/>
      <c r="ESZ69" s="285"/>
      <c r="ETA69" s="285"/>
      <c r="ETB69" s="285"/>
      <c r="ETC69" s="285"/>
      <c r="ETD69" s="285"/>
      <c r="ETE69" s="285"/>
      <c r="ETF69" s="285"/>
      <c r="ETG69" s="285"/>
      <c r="ETH69" s="285"/>
      <c r="ETI69" s="285"/>
      <c r="ETJ69" s="285"/>
      <c r="ETK69" s="285"/>
      <c r="ETL69" s="285"/>
      <c r="ETM69" s="285"/>
      <c r="ETN69" s="285"/>
      <c r="ETO69" s="285"/>
      <c r="ETP69" s="285"/>
      <c r="ETQ69" s="285"/>
      <c r="ETR69" s="285"/>
      <c r="ETS69" s="285"/>
      <c r="ETT69" s="285"/>
      <c r="ETU69" s="285"/>
      <c r="ETV69" s="285"/>
      <c r="ETW69" s="285"/>
      <c r="ETX69" s="285"/>
      <c r="ETY69" s="285"/>
      <c r="ETZ69" s="285"/>
      <c r="EUA69" s="285"/>
      <c r="EUB69" s="285"/>
      <c r="EUC69" s="285"/>
      <c r="EUD69" s="285"/>
      <c r="EUE69" s="285"/>
      <c r="EUF69" s="285"/>
      <c r="EUG69" s="285"/>
      <c r="EUH69" s="285"/>
      <c r="EUI69" s="285"/>
      <c r="EUJ69" s="285"/>
      <c r="EUK69" s="285"/>
      <c r="EUL69" s="285"/>
      <c r="EUM69" s="285"/>
      <c r="EUN69" s="285"/>
      <c r="EUO69" s="285"/>
      <c r="EUP69" s="285"/>
      <c r="EUQ69" s="285"/>
      <c r="EUR69" s="285"/>
      <c r="EUS69" s="285"/>
      <c r="EUT69" s="285"/>
      <c r="EUU69" s="285"/>
      <c r="EUV69" s="285"/>
      <c r="EUW69" s="285"/>
      <c r="EUX69" s="285"/>
      <c r="EUY69" s="285"/>
      <c r="EUZ69" s="285"/>
      <c r="EVA69" s="285"/>
      <c r="EVB69" s="285"/>
      <c r="EVC69" s="285"/>
      <c r="EVD69" s="285"/>
      <c r="EVE69" s="285"/>
      <c r="EVF69" s="285"/>
      <c r="EVG69" s="285"/>
      <c r="EVH69" s="285"/>
      <c r="EVI69" s="285"/>
      <c r="EVJ69" s="285"/>
      <c r="EVK69" s="285"/>
      <c r="EVL69" s="285"/>
      <c r="EVM69" s="285"/>
      <c r="EVN69" s="285"/>
      <c r="EVO69" s="285"/>
      <c r="EVP69" s="285"/>
      <c r="EVQ69" s="285"/>
      <c r="EVR69" s="285"/>
      <c r="EVS69" s="285"/>
      <c r="EVT69" s="285"/>
      <c r="EVU69" s="285"/>
      <c r="EVV69" s="285"/>
      <c r="EVW69" s="285"/>
      <c r="EVX69" s="285"/>
      <c r="EVY69" s="285"/>
      <c r="EVZ69" s="285"/>
      <c r="EWA69" s="285"/>
      <c r="EWB69" s="285"/>
      <c r="EWC69" s="285"/>
      <c r="EWD69" s="285"/>
      <c r="EWE69" s="285"/>
      <c r="EWF69" s="285"/>
      <c r="EWG69" s="285"/>
      <c r="EWH69" s="285"/>
      <c r="EWI69" s="285"/>
      <c r="EWJ69" s="285"/>
      <c r="EWK69" s="285"/>
      <c r="EWL69" s="285"/>
      <c r="EWM69" s="285"/>
      <c r="EWN69" s="285"/>
      <c r="EWO69" s="285"/>
      <c r="EWP69" s="285"/>
      <c r="EWQ69" s="285"/>
      <c r="EWR69" s="285"/>
      <c r="EWS69" s="285"/>
      <c r="EWT69" s="285"/>
      <c r="EWU69" s="285"/>
      <c r="EWV69" s="285"/>
      <c r="EWW69" s="285"/>
      <c r="EWX69" s="285"/>
      <c r="EWY69" s="285"/>
      <c r="EWZ69" s="285"/>
      <c r="EXA69" s="285"/>
      <c r="EXB69" s="285"/>
      <c r="EXC69" s="285"/>
      <c r="EXD69" s="285"/>
      <c r="EXE69" s="285"/>
      <c r="EXF69" s="285"/>
      <c r="EXG69" s="285"/>
      <c r="EXH69" s="285"/>
      <c r="EXI69" s="285"/>
      <c r="EXJ69" s="285"/>
      <c r="EXK69" s="285"/>
      <c r="EXL69" s="285"/>
      <c r="EXM69" s="285"/>
      <c r="EXN69" s="285"/>
      <c r="EXO69" s="285"/>
      <c r="EXP69" s="285"/>
      <c r="EXQ69" s="285"/>
      <c r="EXR69" s="285"/>
      <c r="EXS69" s="285"/>
      <c r="EXT69" s="285"/>
      <c r="EXU69" s="285"/>
      <c r="EXV69" s="285"/>
      <c r="EXW69" s="285"/>
      <c r="EXX69" s="285"/>
      <c r="EXY69" s="285"/>
      <c r="EXZ69" s="285"/>
      <c r="EYA69" s="285"/>
      <c r="EYB69" s="285"/>
      <c r="EYC69" s="285"/>
      <c r="EYD69" s="285"/>
      <c r="EYE69" s="285"/>
      <c r="EYF69" s="285"/>
      <c r="EYG69" s="285"/>
      <c r="EYH69" s="285"/>
      <c r="EYI69" s="285"/>
      <c r="EYJ69" s="285"/>
      <c r="EYK69" s="285"/>
      <c r="EYL69" s="285"/>
      <c r="EYM69" s="285"/>
      <c r="EYN69" s="285"/>
      <c r="EYO69" s="285"/>
      <c r="EYP69" s="285"/>
      <c r="EYQ69" s="285"/>
      <c r="EYR69" s="285"/>
      <c r="EYS69" s="285"/>
      <c r="EYT69" s="285"/>
      <c r="EYU69" s="285"/>
      <c r="EYV69" s="285"/>
      <c r="EYW69" s="285"/>
      <c r="EYX69" s="285"/>
      <c r="EYY69" s="285"/>
      <c r="EYZ69" s="285"/>
      <c r="EZA69" s="285"/>
      <c r="EZB69" s="285"/>
      <c r="EZC69" s="285"/>
      <c r="EZD69" s="285"/>
      <c r="EZE69" s="285"/>
      <c r="EZF69" s="285"/>
      <c r="EZG69" s="285"/>
      <c r="EZH69" s="285"/>
      <c r="EZI69" s="285"/>
      <c r="EZJ69" s="285"/>
      <c r="EZK69" s="285"/>
      <c r="EZL69" s="285"/>
      <c r="EZM69" s="285"/>
      <c r="EZN69" s="285"/>
      <c r="EZO69" s="285"/>
      <c r="EZP69" s="285"/>
      <c r="EZQ69" s="285"/>
      <c r="EZR69" s="285"/>
      <c r="EZS69" s="285"/>
      <c r="EZT69" s="285"/>
      <c r="EZU69" s="285"/>
      <c r="EZV69" s="285"/>
      <c r="EZW69" s="285"/>
      <c r="EZX69" s="285"/>
      <c r="EZY69" s="285"/>
      <c r="EZZ69" s="285"/>
      <c r="FAA69" s="285"/>
      <c r="FAB69" s="285"/>
      <c r="FAC69" s="285"/>
      <c r="FAD69" s="285"/>
      <c r="FAE69" s="285"/>
      <c r="FAF69" s="285"/>
      <c r="FAG69" s="285"/>
      <c r="FAH69" s="285"/>
      <c r="FAI69" s="285"/>
      <c r="FAJ69" s="285"/>
      <c r="FAK69" s="285"/>
      <c r="FAL69" s="285"/>
      <c r="FAM69" s="285"/>
      <c r="FAN69" s="285"/>
      <c r="FAO69" s="285"/>
      <c r="FAP69" s="285"/>
      <c r="FAQ69" s="285"/>
      <c r="FAR69" s="285"/>
      <c r="FAS69" s="285"/>
      <c r="FAT69" s="285"/>
      <c r="FAU69" s="285"/>
      <c r="FAV69" s="285"/>
      <c r="FAW69" s="285"/>
      <c r="FAX69" s="285"/>
      <c r="FAY69" s="285"/>
      <c r="FAZ69" s="285"/>
      <c r="FBA69" s="285"/>
      <c r="FBB69" s="285"/>
      <c r="FBC69" s="285"/>
      <c r="FBD69" s="285"/>
      <c r="FBE69" s="285"/>
      <c r="FBF69" s="285"/>
      <c r="FBG69" s="285"/>
      <c r="FBH69" s="285"/>
      <c r="FBI69" s="285"/>
      <c r="FBJ69" s="285"/>
      <c r="FBK69" s="285"/>
      <c r="FBL69" s="285"/>
      <c r="FBM69" s="285"/>
      <c r="FBN69" s="285"/>
      <c r="FBO69" s="285"/>
      <c r="FBP69" s="285"/>
      <c r="FBQ69" s="285"/>
      <c r="FBR69" s="285"/>
      <c r="FBS69" s="285"/>
      <c r="FBT69" s="285"/>
      <c r="FBU69" s="285"/>
      <c r="FBV69" s="285"/>
      <c r="FBW69" s="285"/>
      <c r="FBX69" s="285"/>
      <c r="FBY69" s="285"/>
      <c r="FBZ69" s="285"/>
      <c r="FCA69" s="285"/>
      <c r="FCB69" s="285"/>
      <c r="FCC69" s="285"/>
      <c r="FCD69" s="285"/>
      <c r="FCE69" s="285"/>
      <c r="FCF69" s="285"/>
      <c r="FCG69" s="285"/>
      <c r="FCH69" s="285"/>
      <c r="FCI69" s="285"/>
      <c r="FCJ69" s="285"/>
      <c r="FCK69" s="285"/>
      <c r="FCL69" s="285"/>
      <c r="FCM69" s="285"/>
      <c r="FCN69" s="285"/>
      <c r="FCO69" s="285"/>
      <c r="FCP69" s="285"/>
      <c r="FCQ69" s="285"/>
      <c r="FCR69" s="285"/>
      <c r="FCS69" s="285"/>
      <c r="FCT69" s="285"/>
      <c r="FCU69" s="285"/>
      <c r="FCV69" s="285"/>
      <c r="FCW69" s="285"/>
      <c r="FCX69" s="285"/>
      <c r="FCY69" s="285"/>
      <c r="FCZ69" s="285"/>
      <c r="FDA69" s="285"/>
      <c r="FDB69" s="285"/>
      <c r="FDC69" s="285"/>
      <c r="FDD69" s="285"/>
      <c r="FDE69" s="285"/>
      <c r="FDF69" s="285"/>
      <c r="FDG69" s="285"/>
      <c r="FDH69" s="285"/>
      <c r="FDI69" s="285"/>
      <c r="FDJ69" s="285"/>
      <c r="FDK69" s="285"/>
      <c r="FDL69" s="285"/>
      <c r="FDM69" s="285"/>
      <c r="FDN69" s="285"/>
      <c r="FDO69" s="285"/>
      <c r="FDP69" s="285"/>
      <c r="FDQ69" s="285"/>
      <c r="FDR69" s="285"/>
      <c r="FDS69" s="285"/>
      <c r="FDT69" s="285"/>
      <c r="FDU69" s="285"/>
      <c r="FDV69" s="285"/>
      <c r="FDW69" s="285"/>
      <c r="FDX69" s="285"/>
      <c r="FDY69" s="285"/>
      <c r="FDZ69" s="285"/>
      <c r="FEA69" s="285"/>
      <c r="FEB69" s="285"/>
      <c r="FEC69" s="285"/>
      <c r="FED69" s="285"/>
      <c r="FEE69" s="285"/>
      <c r="FEF69" s="285"/>
      <c r="FEG69" s="285"/>
      <c r="FEH69" s="285"/>
      <c r="FEI69" s="285"/>
      <c r="FEJ69" s="285"/>
      <c r="FEK69" s="285"/>
      <c r="FEL69" s="285"/>
      <c r="FEM69" s="285"/>
      <c r="FEN69" s="285"/>
      <c r="FEO69" s="285"/>
      <c r="FEP69" s="285"/>
      <c r="FEQ69" s="285"/>
      <c r="FER69" s="285"/>
      <c r="FES69" s="285"/>
      <c r="FET69" s="285"/>
      <c r="FEU69" s="285"/>
      <c r="FEV69" s="285"/>
      <c r="FEW69" s="285"/>
      <c r="FEX69" s="285"/>
      <c r="FEY69" s="285"/>
      <c r="FEZ69" s="285"/>
      <c r="FFA69" s="285"/>
      <c r="FFB69" s="285"/>
      <c r="FFC69" s="285"/>
      <c r="FFD69" s="285"/>
      <c r="FFE69" s="285"/>
      <c r="FFF69" s="285"/>
      <c r="FFG69" s="285"/>
      <c r="FFH69" s="285"/>
      <c r="FFI69" s="285"/>
      <c r="FFJ69" s="285"/>
      <c r="FFK69" s="285"/>
      <c r="FFL69" s="285"/>
      <c r="FFM69" s="285"/>
      <c r="FFN69" s="285"/>
      <c r="FFO69" s="285"/>
      <c r="FFP69" s="285"/>
      <c r="FFQ69" s="285"/>
      <c r="FFR69" s="285"/>
      <c r="FFS69" s="285"/>
      <c r="FFT69" s="285"/>
      <c r="FFU69" s="285"/>
      <c r="FFV69" s="285"/>
      <c r="FFW69" s="285"/>
      <c r="FFX69" s="285"/>
      <c r="FFY69" s="285"/>
      <c r="FFZ69" s="285"/>
      <c r="FGA69" s="285"/>
      <c r="FGB69" s="285"/>
      <c r="FGC69" s="285"/>
      <c r="FGD69" s="285"/>
      <c r="FGE69" s="285"/>
      <c r="FGF69" s="285"/>
      <c r="FGG69" s="285"/>
      <c r="FGH69" s="285"/>
      <c r="FGI69" s="285"/>
      <c r="FGJ69" s="285"/>
      <c r="FGK69" s="285"/>
      <c r="FGL69" s="285"/>
      <c r="FGM69" s="285"/>
      <c r="FGN69" s="285"/>
      <c r="FGO69" s="285"/>
      <c r="FGP69" s="285"/>
      <c r="FGQ69" s="285"/>
      <c r="FGR69" s="285"/>
      <c r="FGS69" s="285"/>
      <c r="FGT69" s="285"/>
      <c r="FGU69" s="285"/>
      <c r="FGV69" s="285"/>
      <c r="FGW69" s="285"/>
      <c r="FGX69" s="285"/>
      <c r="FGY69" s="285"/>
      <c r="FGZ69" s="285"/>
      <c r="FHA69" s="285"/>
      <c r="FHB69" s="285"/>
      <c r="FHC69" s="285"/>
      <c r="FHD69" s="285"/>
      <c r="FHE69" s="285"/>
      <c r="FHF69" s="285"/>
      <c r="FHG69" s="285"/>
      <c r="FHH69" s="285"/>
      <c r="FHI69" s="285"/>
      <c r="FHJ69" s="285"/>
      <c r="FHK69" s="285"/>
      <c r="FHL69" s="285"/>
      <c r="FHM69" s="285"/>
      <c r="FHN69" s="285"/>
      <c r="FHO69" s="285"/>
      <c r="FHP69" s="285"/>
      <c r="FHQ69" s="285"/>
      <c r="FHR69" s="285"/>
      <c r="FHS69" s="285"/>
      <c r="FHT69" s="285"/>
      <c r="FHU69" s="285"/>
      <c r="FHV69" s="285"/>
      <c r="FHW69" s="285"/>
      <c r="FHX69" s="285"/>
      <c r="FHY69" s="285"/>
      <c r="FHZ69" s="285"/>
      <c r="FIA69" s="285"/>
      <c r="FIB69" s="285"/>
      <c r="FIC69" s="285"/>
      <c r="FID69" s="285"/>
      <c r="FIE69" s="285"/>
      <c r="FIF69" s="285"/>
      <c r="FIG69" s="285"/>
      <c r="FIH69" s="285"/>
      <c r="FII69" s="285"/>
      <c r="FIJ69" s="285"/>
      <c r="FIK69" s="285"/>
      <c r="FIL69" s="285"/>
      <c r="FIM69" s="285"/>
      <c r="FIN69" s="285"/>
      <c r="FIO69" s="285"/>
      <c r="FIP69" s="285"/>
      <c r="FIQ69" s="285"/>
      <c r="FIR69" s="285"/>
      <c r="FIS69" s="285"/>
      <c r="FIT69" s="285"/>
      <c r="FIU69" s="285"/>
      <c r="FIV69" s="285"/>
      <c r="FIW69" s="285"/>
      <c r="FIX69" s="285"/>
      <c r="FIY69" s="285"/>
      <c r="FIZ69" s="285"/>
      <c r="FJA69" s="285"/>
      <c r="FJB69" s="285"/>
      <c r="FJC69" s="285"/>
      <c r="FJD69" s="285"/>
      <c r="FJE69" s="285"/>
      <c r="FJF69" s="285"/>
      <c r="FJG69" s="285"/>
      <c r="FJH69" s="285"/>
      <c r="FJI69" s="285"/>
      <c r="FJJ69" s="285"/>
      <c r="FJK69" s="285"/>
      <c r="FJL69" s="285"/>
      <c r="FJM69" s="285"/>
      <c r="FJN69" s="285"/>
      <c r="FJO69" s="285"/>
      <c r="FJP69" s="285"/>
      <c r="FJQ69" s="285"/>
      <c r="FJR69" s="285"/>
      <c r="FJS69" s="285"/>
      <c r="FJT69" s="285"/>
      <c r="FJU69" s="285"/>
      <c r="FJV69" s="285"/>
      <c r="FJW69" s="285"/>
      <c r="FJX69" s="285"/>
      <c r="FJY69" s="285"/>
      <c r="FJZ69" s="285"/>
      <c r="FKA69" s="285"/>
      <c r="FKB69" s="285"/>
      <c r="FKC69" s="285"/>
      <c r="FKD69" s="285"/>
      <c r="FKE69" s="285"/>
      <c r="FKF69" s="285"/>
      <c r="FKG69" s="285"/>
      <c r="FKH69" s="285"/>
      <c r="FKI69" s="285"/>
      <c r="FKJ69" s="285"/>
      <c r="FKK69" s="285"/>
      <c r="FKL69" s="285"/>
      <c r="FKM69" s="285"/>
      <c r="FKN69" s="285"/>
      <c r="FKO69" s="285"/>
      <c r="FKP69" s="285"/>
      <c r="FKQ69" s="285"/>
      <c r="FKR69" s="285"/>
      <c r="FKS69" s="285"/>
      <c r="FKT69" s="285"/>
      <c r="FKU69" s="285"/>
      <c r="FKV69" s="285"/>
      <c r="FKW69" s="285"/>
      <c r="FKX69" s="285"/>
      <c r="FKY69" s="285"/>
      <c r="FKZ69" s="285"/>
      <c r="FLA69" s="285"/>
      <c r="FLB69" s="285"/>
      <c r="FLC69" s="285"/>
      <c r="FLD69" s="285"/>
      <c r="FLE69" s="285"/>
      <c r="FLF69" s="285"/>
      <c r="FLG69" s="285"/>
      <c r="FLH69" s="285"/>
      <c r="FLI69" s="285"/>
      <c r="FLJ69" s="285"/>
      <c r="FLK69" s="285"/>
      <c r="FLL69" s="285"/>
      <c r="FLM69" s="285"/>
      <c r="FLN69" s="285"/>
      <c r="FLO69" s="285"/>
      <c r="FLP69" s="285"/>
      <c r="FLQ69" s="285"/>
      <c r="FLR69" s="285"/>
      <c r="FLS69" s="285"/>
      <c r="FLT69" s="285"/>
      <c r="FLU69" s="285"/>
      <c r="FLV69" s="285"/>
      <c r="FLW69" s="285"/>
      <c r="FLX69" s="285"/>
      <c r="FLY69" s="285"/>
      <c r="FLZ69" s="285"/>
      <c r="FMA69" s="285"/>
      <c r="FMB69" s="285"/>
      <c r="FMC69" s="285"/>
      <c r="FMD69" s="285"/>
      <c r="FME69" s="285"/>
      <c r="FMF69" s="285"/>
      <c r="FMG69" s="285"/>
      <c r="FMH69" s="285"/>
      <c r="FMI69" s="285"/>
      <c r="FMJ69" s="285"/>
      <c r="FMK69" s="285"/>
      <c r="FML69" s="285"/>
      <c r="FMM69" s="285"/>
      <c r="FMN69" s="285"/>
      <c r="FMO69" s="285"/>
      <c r="FMP69" s="285"/>
      <c r="FMQ69" s="285"/>
      <c r="FMR69" s="285"/>
      <c r="FMS69" s="285"/>
      <c r="FMT69" s="285"/>
      <c r="FMU69" s="285"/>
      <c r="FMV69" s="285"/>
      <c r="FMW69" s="285"/>
      <c r="FMX69" s="285"/>
      <c r="FMY69" s="285"/>
      <c r="FMZ69" s="285"/>
      <c r="FNA69" s="285"/>
      <c r="FNB69" s="285"/>
      <c r="FNC69" s="285"/>
      <c r="FND69" s="285"/>
      <c r="FNE69" s="285"/>
      <c r="FNF69" s="285"/>
      <c r="FNG69" s="285"/>
      <c r="FNH69" s="285"/>
      <c r="FNI69" s="285"/>
      <c r="FNJ69" s="285"/>
      <c r="FNK69" s="285"/>
      <c r="FNL69" s="285"/>
      <c r="FNM69" s="285"/>
      <c r="FNN69" s="285"/>
      <c r="FNO69" s="285"/>
      <c r="FNP69" s="285"/>
      <c r="FNQ69" s="285"/>
      <c r="FNR69" s="285"/>
      <c r="FNS69" s="285"/>
      <c r="FNT69" s="285"/>
      <c r="FNU69" s="285"/>
      <c r="FNV69" s="285"/>
      <c r="FNW69" s="285"/>
      <c r="FNX69" s="285"/>
      <c r="FNY69" s="285"/>
      <c r="FNZ69" s="285"/>
      <c r="FOA69" s="285"/>
      <c r="FOB69" s="285"/>
      <c r="FOC69" s="285"/>
      <c r="FOD69" s="285"/>
      <c r="FOE69" s="285"/>
      <c r="FOF69" s="285"/>
      <c r="FOG69" s="285"/>
      <c r="FOH69" s="285"/>
      <c r="FOI69" s="285"/>
      <c r="FOJ69" s="285"/>
      <c r="FOK69" s="285"/>
      <c r="FOL69" s="285"/>
      <c r="FOM69" s="285"/>
      <c r="FON69" s="285"/>
      <c r="FOO69" s="285"/>
      <c r="FOP69" s="285"/>
      <c r="FOQ69" s="285"/>
      <c r="FOR69" s="285"/>
      <c r="FOS69" s="285"/>
      <c r="FOT69" s="285"/>
      <c r="FOU69" s="285"/>
      <c r="FOV69" s="285"/>
      <c r="FOW69" s="285"/>
      <c r="FOX69" s="285"/>
      <c r="FOY69" s="285"/>
      <c r="FOZ69" s="285"/>
      <c r="FPA69" s="285"/>
      <c r="FPB69" s="285"/>
      <c r="FPC69" s="285"/>
      <c r="FPD69" s="285"/>
      <c r="FPE69" s="285"/>
      <c r="FPF69" s="285"/>
      <c r="FPG69" s="285"/>
      <c r="FPH69" s="285"/>
      <c r="FPI69" s="285"/>
      <c r="FPJ69" s="285"/>
      <c r="FPK69" s="285"/>
      <c r="FPL69" s="285"/>
      <c r="FPM69" s="285"/>
      <c r="FPN69" s="285"/>
      <c r="FPO69" s="285"/>
      <c r="FPP69" s="285"/>
      <c r="FPQ69" s="285"/>
      <c r="FPR69" s="285"/>
      <c r="FPS69" s="285"/>
      <c r="FPT69" s="285"/>
      <c r="FPU69" s="285"/>
      <c r="FPV69" s="285"/>
      <c r="FPW69" s="285"/>
      <c r="FPX69" s="285"/>
      <c r="FPY69" s="285"/>
      <c r="FPZ69" s="285"/>
      <c r="FQA69" s="285"/>
      <c r="FQB69" s="285"/>
      <c r="FQC69" s="285"/>
      <c r="FQD69" s="285"/>
      <c r="FQE69" s="285"/>
      <c r="FQF69" s="285"/>
      <c r="FQG69" s="285"/>
      <c r="FQH69" s="285"/>
      <c r="FQI69" s="285"/>
      <c r="FQJ69" s="285"/>
      <c r="FQK69" s="285"/>
      <c r="FQL69" s="285"/>
      <c r="FQM69" s="285"/>
      <c r="FQN69" s="285"/>
      <c r="FQO69" s="285"/>
      <c r="FQP69" s="285"/>
      <c r="FQQ69" s="285"/>
      <c r="FQR69" s="285"/>
      <c r="FQS69" s="285"/>
      <c r="FQT69" s="285"/>
      <c r="FQU69" s="285"/>
      <c r="FQV69" s="285"/>
      <c r="FQW69" s="285"/>
      <c r="FQX69" s="285"/>
      <c r="FQY69" s="285"/>
      <c r="FQZ69" s="285"/>
      <c r="FRA69" s="285"/>
      <c r="FRB69" s="285"/>
      <c r="FRC69" s="285"/>
      <c r="FRD69" s="285"/>
      <c r="FRE69" s="285"/>
      <c r="FRF69" s="285"/>
      <c r="FRG69" s="285"/>
      <c r="FRH69" s="285"/>
      <c r="FRI69" s="285"/>
      <c r="FRJ69" s="285"/>
      <c r="FRK69" s="285"/>
      <c r="FRL69" s="285"/>
      <c r="FRM69" s="285"/>
      <c r="FRN69" s="285"/>
      <c r="FRO69" s="285"/>
      <c r="FRP69" s="285"/>
      <c r="FRQ69" s="285"/>
      <c r="FRR69" s="285"/>
      <c r="FRS69" s="285"/>
      <c r="FRT69" s="285"/>
      <c r="FRU69" s="285"/>
      <c r="FRV69" s="285"/>
      <c r="FRW69" s="285"/>
      <c r="FRX69" s="285"/>
      <c r="FRY69" s="285"/>
      <c r="FRZ69" s="285"/>
      <c r="FSA69" s="285"/>
      <c r="FSB69" s="285"/>
      <c r="FSC69" s="285"/>
      <c r="FSD69" s="285"/>
      <c r="FSE69" s="285"/>
      <c r="FSF69" s="285"/>
      <c r="FSG69" s="285"/>
      <c r="FSH69" s="285"/>
      <c r="FSI69" s="285"/>
      <c r="FSJ69" s="285"/>
      <c r="FSK69" s="285"/>
      <c r="FSL69" s="285"/>
      <c r="FSM69" s="285"/>
      <c r="FSN69" s="285"/>
      <c r="FSO69" s="285"/>
      <c r="FSP69" s="285"/>
      <c r="FSQ69" s="285"/>
      <c r="FSR69" s="285"/>
      <c r="FSS69" s="285"/>
      <c r="FST69" s="285"/>
      <c r="FSU69" s="285"/>
      <c r="FSV69" s="285"/>
      <c r="FSW69" s="285"/>
      <c r="FSX69" s="285"/>
      <c r="FSY69" s="285"/>
      <c r="FSZ69" s="285"/>
      <c r="FTA69" s="285"/>
      <c r="FTB69" s="285"/>
      <c r="FTC69" s="285"/>
      <c r="FTD69" s="285"/>
      <c r="FTE69" s="285"/>
      <c r="FTF69" s="285"/>
      <c r="FTG69" s="285"/>
      <c r="FTH69" s="285"/>
      <c r="FTI69" s="285"/>
      <c r="FTJ69" s="285"/>
      <c r="FTK69" s="285"/>
      <c r="FTL69" s="285"/>
      <c r="FTM69" s="285"/>
      <c r="FTN69" s="285"/>
      <c r="FTO69" s="285"/>
      <c r="FTP69" s="285"/>
      <c r="FTQ69" s="285"/>
      <c r="FTR69" s="285"/>
      <c r="FTS69" s="285"/>
      <c r="FTT69" s="285"/>
      <c r="FTU69" s="285"/>
      <c r="FTV69" s="285"/>
      <c r="FTW69" s="285"/>
      <c r="FTX69" s="285"/>
      <c r="FTY69" s="285"/>
      <c r="FTZ69" s="285"/>
      <c r="FUA69" s="285"/>
      <c r="FUB69" s="285"/>
      <c r="FUC69" s="285"/>
      <c r="FUD69" s="285"/>
      <c r="FUE69" s="285"/>
      <c r="FUF69" s="285"/>
      <c r="FUG69" s="285"/>
      <c r="FUH69" s="285"/>
      <c r="FUI69" s="285"/>
      <c r="FUJ69" s="285"/>
      <c r="FUK69" s="285"/>
      <c r="FUL69" s="285"/>
      <c r="FUM69" s="285"/>
      <c r="FUN69" s="285"/>
      <c r="FUO69" s="285"/>
      <c r="FUP69" s="285"/>
      <c r="FUQ69" s="285"/>
      <c r="FUR69" s="285"/>
      <c r="FUS69" s="285"/>
      <c r="FUT69" s="285"/>
      <c r="FUU69" s="285"/>
      <c r="FUV69" s="285"/>
      <c r="FUW69" s="285"/>
      <c r="FUX69" s="285"/>
      <c r="FUY69" s="285"/>
      <c r="FUZ69" s="285"/>
      <c r="FVA69" s="285"/>
      <c r="FVB69" s="285"/>
      <c r="FVC69" s="285"/>
      <c r="FVD69" s="285"/>
      <c r="FVE69" s="285"/>
      <c r="FVF69" s="285"/>
      <c r="FVG69" s="285"/>
      <c r="FVH69" s="285"/>
      <c r="FVI69" s="285"/>
      <c r="FVJ69" s="285"/>
      <c r="FVK69" s="285"/>
      <c r="FVL69" s="285"/>
      <c r="FVM69" s="285"/>
      <c r="FVN69" s="285"/>
      <c r="FVO69" s="285"/>
      <c r="FVP69" s="285"/>
      <c r="FVQ69" s="285"/>
      <c r="FVR69" s="285"/>
      <c r="FVS69" s="285"/>
      <c r="FVT69" s="285"/>
      <c r="FVU69" s="285"/>
      <c r="FVV69" s="285"/>
      <c r="FVW69" s="285"/>
      <c r="FVX69" s="285"/>
      <c r="FVY69" s="285"/>
      <c r="FVZ69" s="285"/>
      <c r="FWA69" s="285"/>
      <c r="FWB69" s="285"/>
      <c r="FWC69" s="285"/>
      <c r="FWD69" s="285"/>
      <c r="FWE69" s="285"/>
      <c r="FWF69" s="285"/>
      <c r="FWG69" s="285"/>
      <c r="FWH69" s="285"/>
      <c r="FWI69" s="285"/>
      <c r="FWJ69" s="285"/>
      <c r="FWK69" s="285"/>
      <c r="FWL69" s="285"/>
      <c r="FWM69" s="285"/>
      <c r="FWN69" s="285"/>
      <c r="FWO69" s="285"/>
      <c r="FWP69" s="285"/>
      <c r="FWQ69" s="285"/>
      <c r="FWR69" s="285"/>
      <c r="FWS69" s="285"/>
      <c r="FWT69" s="285"/>
      <c r="FWU69" s="285"/>
      <c r="FWV69" s="285"/>
      <c r="FWW69" s="285"/>
      <c r="FWX69" s="285"/>
      <c r="FWY69" s="285"/>
      <c r="FWZ69" s="285"/>
      <c r="FXA69" s="285"/>
      <c r="FXB69" s="285"/>
      <c r="FXC69" s="285"/>
      <c r="FXD69" s="285"/>
      <c r="FXE69" s="285"/>
      <c r="FXF69" s="285"/>
      <c r="FXG69" s="285"/>
      <c r="FXH69" s="285"/>
      <c r="FXI69" s="285"/>
      <c r="FXJ69" s="285"/>
      <c r="FXK69" s="285"/>
      <c r="FXL69" s="285"/>
      <c r="FXM69" s="285"/>
      <c r="FXN69" s="285"/>
      <c r="FXO69" s="285"/>
      <c r="FXP69" s="285"/>
      <c r="FXQ69" s="285"/>
      <c r="FXR69" s="285"/>
      <c r="FXS69" s="285"/>
      <c r="FXT69" s="285"/>
      <c r="FXU69" s="285"/>
      <c r="FXV69" s="285"/>
      <c r="FXW69" s="285"/>
      <c r="FXX69" s="285"/>
      <c r="FXY69" s="285"/>
      <c r="FXZ69" s="285"/>
      <c r="FYA69" s="285"/>
      <c r="FYB69" s="285"/>
      <c r="FYC69" s="285"/>
      <c r="FYD69" s="285"/>
      <c r="FYE69" s="285"/>
      <c r="FYF69" s="285"/>
      <c r="FYG69" s="285"/>
      <c r="FYH69" s="285"/>
      <c r="FYI69" s="285"/>
      <c r="FYJ69" s="285"/>
      <c r="FYK69" s="285"/>
      <c r="FYL69" s="285"/>
      <c r="FYM69" s="285"/>
      <c r="FYN69" s="285"/>
      <c r="FYO69" s="285"/>
      <c r="FYP69" s="285"/>
      <c r="FYQ69" s="285"/>
      <c r="FYR69" s="285"/>
      <c r="FYS69" s="285"/>
      <c r="FYT69" s="285"/>
      <c r="FYU69" s="285"/>
      <c r="FYV69" s="285"/>
      <c r="FYW69" s="285"/>
      <c r="FYX69" s="285"/>
      <c r="FYY69" s="285"/>
      <c r="FYZ69" s="285"/>
      <c r="FZA69" s="285"/>
      <c r="FZB69" s="285"/>
      <c r="FZC69" s="285"/>
      <c r="FZD69" s="285"/>
      <c r="FZE69" s="285"/>
      <c r="FZF69" s="285"/>
      <c r="FZG69" s="285"/>
      <c r="FZH69" s="285"/>
      <c r="FZI69" s="285"/>
      <c r="FZJ69" s="285"/>
      <c r="FZK69" s="285"/>
      <c r="FZL69" s="285"/>
      <c r="FZM69" s="285"/>
      <c r="FZN69" s="285"/>
      <c r="FZO69" s="285"/>
      <c r="FZP69" s="285"/>
      <c r="FZQ69" s="285"/>
      <c r="FZR69" s="285"/>
      <c r="FZS69" s="285"/>
      <c r="FZT69" s="285"/>
      <c r="FZU69" s="285"/>
      <c r="FZV69" s="285"/>
      <c r="FZW69" s="285"/>
      <c r="FZX69" s="285"/>
      <c r="FZY69" s="285"/>
      <c r="FZZ69" s="285"/>
      <c r="GAA69" s="285"/>
      <c r="GAB69" s="285"/>
      <c r="GAC69" s="285"/>
      <c r="GAD69" s="285"/>
      <c r="GAE69" s="285"/>
      <c r="GAF69" s="285"/>
      <c r="GAG69" s="285"/>
      <c r="GAH69" s="285"/>
      <c r="GAI69" s="285"/>
      <c r="GAJ69" s="285"/>
      <c r="GAK69" s="285"/>
      <c r="GAL69" s="285"/>
      <c r="GAM69" s="285"/>
      <c r="GAN69" s="285"/>
      <c r="GAO69" s="285"/>
      <c r="GAP69" s="285"/>
      <c r="GAQ69" s="285"/>
      <c r="GAR69" s="285"/>
      <c r="GAS69" s="285"/>
      <c r="GAT69" s="285"/>
      <c r="GAU69" s="285"/>
      <c r="GAV69" s="285"/>
      <c r="GAW69" s="285"/>
      <c r="GAX69" s="285"/>
      <c r="GAY69" s="285"/>
      <c r="GAZ69" s="285"/>
      <c r="GBA69" s="285"/>
      <c r="GBB69" s="285"/>
      <c r="GBC69" s="285"/>
      <c r="GBD69" s="285"/>
      <c r="GBE69" s="285"/>
      <c r="GBF69" s="285"/>
      <c r="GBG69" s="285"/>
      <c r="GBH69" s="285"/>
      <c r="GBI69" s="285"/>
      <c r="GBJ69" s="285"/>
      <c r="GBK69" s="285"/>
      <c r="GBL69" s="285"/>
      <c r="GBM69" s="285"/>
      <c r="GBN69" s="285"/>
      <c r="GBO69" s="285"/>
      <c r="GBP69" s="285"/>
      <c r="GBQ69" s="285"/>
      <c r="GBR69" s="285"/>
      <c r="GBS69" s="285"/>
      <c r="GBT69" s="285"/>
      <c r="GBU69" s="285"/>
      <c r="GBV69" s="285"/>
      <c r="GBW69" s="285"/>
      <c r="GBX69" s="285"/>
      <c r="GBY69" s="285"/>
      <c r="GBZ69" s="285"/>
      <c r="GCA69" s="285"/>
      <c r="GCB69" s="285"/>
      <c r="GCC69" s="285"/>
      <c r="GCD69" s="285"/>
      <c r="GCE69" s="285"/>
      <c r="GCF69" s="285"/>
      <c r="GCG69" s="285"/>
      <c r="GCH69" s="285"/>
      <c r="GCI69" s="285"/>
      <c r="GCJ69" s="285"/>
      <c r="GCK69" s="285"/>
      <c r="GCL69" s="285"/>
      <c r="GCM69" s="285"/>
      <c r="GCN69" s="285"/>
      <c r="GCO69" s="285"/>
      <c r="GCP69" s="285"/>
      <c r="GCQ69" s="285"/>
      <c r="GCR69" s="285"/>
      <c r="GCS69" s="285"/>
      <c r="GCT69" s="285"/>
      <c r="GCU69" s="285"/>
      <c r="GCV69" s="285"/>
      <c r="GCW69" s="285"/>
      <c r="GCX69" s="285"/>
      <c r="GCY69" s="285"/>
      <c r="GCZ69" s="285"/>
      <c r="GDA69" s="285"/>
      <c r="GDB69" s="285"/>
      <c r="GDC69" s="285"/>
      <c r="GDD69" s="285"/>
      <c r="GDE69" s="285"/>
      <c r="GDF69" s="285"/>
      <c r="GDG69" s="285"/>
      <c r="GDH69" s="285"/>
      <c r="GDI69" s="285"/>
      <c r="GDJ69" s="285"/>
      <c r="GDK69" s="285"/>
      <c r="GDL69" s="285"/>
      <c r="GDM69" s="285"/>
      <c r="GDN69" s="285"/>
      <c r="GDO69" s="285"/>
      <c r="GDP69" s="285"/>
      <c r="GDQ69" s="285"/>
      <c r="GDR69" s="285"/>
      <c r="GDS69" s="285"/>
      <c r="GDT69" s="285"/>
      <c r="GDU69" s="285"/>
      <c r="GDV69" s="285"/>
      <c r="GDW69" s="285"/>
      <c r="GDX69" s="285"/>
      <c r="GDY69" s="285"/>
      <c r="GDZ69" s="285"/>
      <c r="GEA69" s="285"/>
      <c r="GEB69" s="285"/>
      <c r="GEC69" s="285"/>
      <c r="GED69" s="285"/>
      <c r="GEE69" s="285"/>
      <c r="GEF69" s="285"/>
      <c r="GEG69" s="285"/>
      <c r="GEH69" s="285"/>
      <c r="GEI69" s="285"/>
      <c r="GEJ69" s="285"/>
      <c r="GEK69" s="285"/>
      <c r="GEL69" s="285"/>
      <c r="GEM69" s="285"/>
      <c r="GEN69" s="285"/>
      <c r="GEO69" s="285"/>
      <c r="GEP69" s="285"/>
      <c r="GEQ69" s="285"/>
      <c r="GER69" s="285"/>
      <c r="GES69" s="285"/>
      <c r="GET69" s="285"/>
      <c r="GEU69" s="285"/>
      <c r="GEV69" s="285"/>
      <c r="GEW69" s="285"/>
      <c r="GEX69" s="285"/>
      <c r="GEY69" s="285"/>
      <c r="GEZ69" s="285"/>
      <c r="GFA69" s="285"/>
      <c r="GFB69" s="285"/>
      <c r="GFC69" s="285"/>
      <c r="GFD69" s="285"/>
      <c r="GFE69" s="285"/>
      <c r="GFF69" s="285"/>
      <c r="GFG69" s="285"/>
      <c r="GFH69" s="285"/>
      <c r="GFI69" s="285"/>
      <c r="GFJ69" s="285"/>
      <c r="GFK69" s="285"/>
      <c r="GFL69" s="285"/>
      <c r="GFM69" s="285"/>
      <c r="GFN69" s="285"/>
      <c r="GFO69" s="285"/>
      <c r="GFP69" s="285"/>
      <c r="GFQ69" s="285"/>
      <c r="GFR69" s="285"/>
      <c r="GFS69" s="285"/>
      <c r="GFT69" s="285"/>
      <c r="GFU69" s="285"/>
      <c r="GFV69" s="285"/>
      <c r="GFW69" s="285"/>
      <c r="GFX69" s="285"/>
      <c r="GFY69" s="285"/>
      <c r="GFZ69" s="285"/>
      <c r="GGA69" s="285"/>
      <c r="GGB69" s="285"/>
      <c r="GGC69" s="285"/>
      <c r="GGD69" s="285"/>
      <c r="GGE69" s="285"/>
      <c r="GGF69" s="285"/>
      <c r="GGG69" s="285"/>
      <c r="GGH69" s="285"/>
      <c r="GGI69" s="285"/>
      <c r="GGJ69" s="285"/>
      <c r="GGK69" s="285"/>
      <c r="GGL69" s="285"/>
      <c r="GGM69" s="285"/>
      <c r="GGN69" s="285"/>
      <c r="GGO69" s="285"/>
      <c r="GGP69" s="285"/>
      <c r="GGQ69" s="285"/>
      <c r="GGR69" s="285"/>
      <c r="GGS69" s="285"/>
      <c r="GGT69" s="285"/>
      <c r="GGU69" s="285"/>
      <c r="GGV69" s="285"/>
      <c r="GGW69" s="285"/>
      <c r="GGX69" s="285"/>
      <c r="GGY69" s="285"/>
      <c r="GGZ69" s="285"/>
      <c r="GHA69" s="285"/>
      <c r="GHB69" s="285"/>
      <c r="GHC69" s="285"/>
      <c r="GHD69" s="285"/>
      <c r="GHE69" s="285"/>
      <c r="GHF69" s="285"/>
      <c r="GHG69" s="285"/>
      <c r="GHH69" s="285"/>
      <c r="GHI69" s="285"/>
      <c r="GHJ69" s="285"/>
      <c r="GHK69" s="285"/>
      <c r="GHL69" s="285"/>
      <c r="GHM69" s="285"/>
      <c r="GHN69" s="285"/>
      <c r="GHO69" s="285"/>
      <c r="GHP69" s="285"/>
      <c r="GHQ69" s="285"/>
      <c r="GHR69" s="285"/>
      <c r="GHS69" s="285"/>
      <c r="GHT69" s="285"/>
      <c r="GHU69" s="285"/>
      <c r="GHV69" s="285"/>
      <c r="GHW69" s="285"/>
      <c r="GHX69" s="285"/>
      <c r="GHY69" s="285"/>
      <c r="GHZ69" s="285"/>
      <c r="GIA69" s="285"/>
      <c r="GIB69" s="285"/>
      <c r="GIC69" s="285"/>
      <c r="GID69" s="285"/>
      <c r="GIE69" s="285"/>
      <c r="GIF69" s="285"/>
      <c r="GIG69" s="285"/>
      <c r="GIH69" s="285"/>
      <c r="GII69" s="285"/>
      <c r="GIJ69" s="285"/>
      <c r="GIK69" s="285"/>
      <c r="GIL69" s="285"/>
      <c r="GIM69" s="285"/>
      <c r="GIN69" s="285"/>
      <c r="GIO69" s="285"/>
      <c r="GIP69" s="285"/>
      <c r="GIQ69" s="285"/>
      <c r="GIR69" s="285"/>
      <c r="GIS69" s="285"/>
      <c r="GIT69" s="285"/>
      <c r="GIU69" s="285"/>
      <c r="GIV69" s="285"/>
      <c r="GIW69" s="285"/>
      <c r="GIX69" s="285"/>
      <c r="GIY69" s="285"/>
      <c r="GIZ69" s="285"/>
      <c r="GJA69" s="285"/>
      <c r="GJB69" s="285"/>
      <c r="GJC69" s="285"/>
      <c r="GJD69" s="285"/>
      <c r="GJE69" s="285"/>
      <c r="GJF69" s="285"/>
      <c r="GJG69" s="285"/>
      <c r="GJH69" s="285"/>
      <c r="GJI69" s="285"/>
      <c r="GJJ69" s="285"/>
      <c r="GJK69" s="285"/>
      <c r="GJL69" s="285"/>
      <c r="GJM69" s="285"/>
      <c r="GJN69" s="285"/>
      <c r="GJO69" s="285"/>
      <c r="GJP69" s="285"/>
      <c r="GJQ69" s="285"/>
      <c r="GJR69" s="285"/>
      <c r="GJS69" s="285"/>
      <c r="GJT69" s="285"/>
      <c r="GJU69" s="285"/>
      <c r="GJV69" s="285"/>
      <c r="GJW69" s="285"/>
      <c r="GJX69" s="285"/>
      <c r="GJY69" s="285"/>
      <c r="GJZ69" s="285"/>
      <c r="GKA69" s="285"/>
      <c r="GKB69" s="285"/>
      <c r="GKC69" s="285"/>
      <c r="GKD69" s="285"/>
      <c r="GKE69" s="285"/>
      <c r="GKF69" s="285"/>
      <c r="GKG69" s="285"/>
      <c r="GKH69" s="285"/>
      <c r="GKI69" s="285"/>
      <c r="GKJ69" s="285"/>
      <c r="GKK69" s="285"/>
      <c r="GKL69" s="285"/>
      <c r="GKM69" s="285"/>
      <c r="GKN69" s="285"/>
      <c r="GKO69" s="285"/>
      <c r="GKP69" s="285"/>
      <c r="GKQ69" s="285"/>
      <c r="GKR69" s="285"/>
      <c r="GKS69" s="285"/>
      <c r="GKT69" s="285"/>
      <c r="GKU69" s="285"/>
      <c r="GKV69" s="285"/>
      <c r="GKW69" s="285"/>
      <c r="GKX69" s="285"/>
      <c r="GKY69" s="285"/>
      <c r="GKZ69" s="285"/>
      <c r="GLA69" s="285"/>
      <c r="GLB69" s="285"/>
      <c r="GLC69" s="285"/>
      <c r="GLD69" s="285"/>
      <c r="GLE69" s="285"/>
      <c r="GLF69" s="285"/>
      <c r="GLG69" s="285"/>
      <c r="GLH69" s="285"/>
      <c r="GLI69" s="285"/>
      <c r="GLJ69" s="285"/>
      <c r="GLK69" s="285"/>
      <c r="GLL69" s="285"/>
      <c r="GLM69" s="285"/>
      <c r="GLN69" s="285"/>
      <c r="GLO69" s="285"/>
      <c r="GLP69" s="285"/>
      <c r="GLQ69" s="285"/>
      <c r="GLR69" s="285"/>
      <c r="GLS69" s="285"/>
      <c r="GLT69" s="285"/>
      <c r="GLU69" s="285"/>
      <c r="GLV69" s="285"/>
      <c r="GLW69" s="285"/>
      <c r="GLX69" s="285"/>
      <c r="GLY69" s="285"/>
      <c r="GLZ69" s="285"/>
      <c r="GMA69" s="285"/>
      <c r="GMB69" s="285"/>
      <c r="GMC69" s="285"/>
      <c r="GMD69" s="285"/>
      <c r="GME69" s="285"/>
      <c r="GMF69" s="285"/>
      <c r="GMG69" s="285"/>
      <c r="GMH69" s="285"/>
      <c r="GMI69" s="285"/>
      <c r="GMJ69" s="285"/>
      <c r="GMK69" s="285"/>
      <c r="GML69" s="285"/>
      <c r="GMM69" s="285"/>
      <c r="GMN69" s="285"/>
      <c r="GMO69" s="285"/>
      <c r="GMP69" s="285"/>
      <c r="GMQ69" s="285"/>
      <c r="GMR69" s="285"/>
      <c r="GMS69" s="285"/>
      <c r="GMT69" s="285"/>
      <c r="GMU69" s="285"/>
      <c r="GMV69" s="285"/>
      <c r="GMW69" s="285"/>
      <c r="GMX69" s="285"/>
      <c r="GMY69" s="285"/>
      <c r="GMZ69" s="285"/>
      <c r="GNA69" s="285"/>
      <c r="GNB69" s="285"/>
      <c r="GNC69" s="285"/>
      <c r="GND69" s="285"/>
      <c r="GNE69" s="285"/>
      <c r="GNF69" s="285"/>
      <c r="GNG69" s="285"/>
      <c r="GNH69" s="285"/>
      <c r="GNI69" s="285"/>
      <c r="GNJ69" s="285"/>
      <c r="GNK69" s="285"/>
      <c r="GNL69" s="285"/>
      <c r="GNM69" s="285"/>
      <c r="GNN69" s="285"/>
      <c r="GNO69" s="285"/>
      <c r="GNP69" s="285"/>
      <c r="GNQ69" s="285"/>
      <c r="GNR69" s="285"/>
      <c r="GNS69" s="285"/>
      <c r="GNT69" s="285"/>
      <c r="GNU69" s="285"/>
      <c r="GNV69" s="285"/>
      <c r="GNW69" s="285"/>
      <c r="GNX69" s="285"/>
      <c r="GNY69" s="285"/>
      <c r="GNZ69" s="285"/>
      <c r="GOA69" s="285"/>
      <c r="GOB69" s="285"/>
      <c r="GOC69" s="285"/>
      <c r="GOD69" s="285"/>
      <c r="GOE69" s="285"/>
      <c r="GOF69" s="285"/>
      <c r="GOG69" s="285"/>
      <c r="GOH69" s="285"/>
      <c r="GOI69" s="285"/>
      <c r="GOJ69" s="285"/>
      <c r="GOK69" s="285"/>
      <c r="GOL69" s="285"/>
      <c r="GOM69" s="285"/>
      <c r="GON69" s="285"/>
      <c r="GOO69" s="285"/>
      <c r="GOP69" s="285"/>
      <c r="GOQ69" s="285"/>
      <c r="GOR69" s="285"/>
      <c r="GOS69" s="285"/>
      <c r="GOT69" s="285"/>
      <c r="GOU69" s="285"/>
      <c r="GOV69" s="285"/>
      <c r="GOW69" s="285"/>
      <c r="GOX69" s="285"/>
      <c r="GOY69" s="285"/>
      <c r="GOZ69" s="285"/>
      <c r="GPA69" s="285"/>
      <c r="GPB69" s="285"/>
      <c r="GPC69" s="285"/>
      <c r="GPD69" s="285"/>
      <c r="GPE69" s="285"/>
      <c r="GPF69" s="285"/>
      <c r="GPG69" s="285"/>
      <c r="GPH69" s="285"/>
      <c r="GPI69" s="285"/>
      <c r="GPJ69" s="285"/>
      <c r="GPK69" s="285"/>
      <c r="GPL69" s="285"/>
      <c r="GPM69" s="285"/>
      <c r="GPN69" s="285"/>
      <c r="GPO69" s="285"/>
      <c r="GPP69" s="285"/>
      <c r="GPQ69" s="285"/>
      <c r="GPR69" s="285"/>
      <c r="GPS69" s="285"/>
      <c r="GPT69" s="285"/>
      <c r="GPU69" s="285"/>
      <c r="GPV69" s="285"/>
      <c r="GPW69" s="285"/>
      <c r="GPX69" s="285"/>
      <c r="GPY69" s="285"/>
      <c r="GPZ69" s="285"/>
      <c r="GQA69" s="285"/>
      <c r="GQB69" s="285"/>
      <c r="GQC69" s="285"/>
      <c r="GQD69" s="285"/>
      <c r="GQE69" s="285"/>
      <c r="GQF69" s="285"/>
      <c r="GQG69" s="285"/>
      <c r="GQH69" s="285"/>
      <c r="GQI69" s="285"/>
      <c r="GQJ69" s="285"/>
      <c r="GQK69" s="285"/>
      <c r="GQL69" s="285"/>
      <c r="GQM69" s="285"/>
      <c r="GQN69" s="285"/>
      <c r="GQO69" s="285"/>
      <c r="GQP69" s="285"/>
      <c r="GQQ69" s="285"/>
      <c r="GQR69" s="285"/>
      <c r="GQS69" s="285"/>
      <c r="GQT69" s="285"/>
      <c r="GQU69" s="285"/>
      <c r="GQV69" s="285"/>
      <c r="GQW69" s="285"/>
      <c r="GQX69" s="285"/>
      <c r="GQY69" s="285"/>
      <c r="GQZ69" s="285"/>
      <c r="GRA69" s="285"/>
      <c r="GRB69" s="285"/>
      <c r="GRC69" s="285"/>
      <c r="GRD69" s="285"/>
      <c r="GRE69" s="285"/>
      <c r="GRF69" s="285"/>
      <c r="GRG69" s="285"/>
      <c r="GRH69" s="285"/>
      <c r="GRI69" s="285"/>
      <c r="GRJ69" s="285"/>
      <c r="GRK69" s="285"/>
      <c r="GRL69" s="285"/>
      <c r="GRM69" s="285"/>
      <c r="GRN69" s="285"/>
      <c r="GRO69" s="285"/>
      <c r="GRP69" s="285"/>
      <c r="GRQ69" s="285"/>
      <c r="GRR69" s="285"/>
      <c r="GRS69" s="285"/>
      <c r="GRT69" s="285"/>
      <c r="GRU69" s="285"/>
      <c r="GRV69" s="285"/>
      <c r="GRW69" s="285"/>
      <c r="GRX69" s="285"/>
      <c r="GRY69" s="285"/>
      <c r="GRZ69" s="285"/>
      <c r="GSA69" s="285"/>
      <c r="GSB69" s="285"/>
      <c r="GSC69" s="285"/>
      <c r="GSD69" s="285"/>
      <c r="GSE69" s="285"/>
      <c r="GSF69" s="285"/>
      <c r="GSG69" s="285"/>
      <c r="GSH69" s="285"/>
      <c r="GSI69" s="285"/>
      <c r="GSJ69" s="285"/>
      <c r="GSK69" s="285"/>
      <c r="GSL69" s="285"/>
      <c r="GSM69" s="285"/>
      <c r="GSN69" s="285"/>
      <c r="GSO69" s="285"/>
      <c r="GSP69" s="285"/>
      <c r="GSQ69" s="285"/>
      <c r="GSR69" s="285"/>
      <c r="GSS69" s="285"/>
      <c r="GST69" s="285"/>
      <c r="GSU69" s="285"/>
      <c r="GSV69" s="285"/>
      <c r="GSW69" s="285"/>
      <c r="GSX69" s="285"/>
      <c r="GSY69" s="285"/>
      <c r="GSZ69" s="285"/>
      <c r="GTA69" s="285"/>
      <c r="GTB69" s="285"/>
      <c r="GTC69" s="285"/>
      <c r="GTD69" s="285"/>
      <c r="GTE69" s="285"/>
      <c r="GTF69" s="285"/>
      <c r="GTG69" s="285"/>
      <c r="GTH69" s="285"/>
      <c r="GTI69" s="285"/>
      <c r="GTJ69" s="285"/>
      <c r="GTK69" s="285"/>
      <c r="GTL69" s="285"/>
      <c r="GTM69" s="285"/>
      <c r="GTN69" s="285"/>
      <c r="GTO69" s="285"/>
      <c r="GTP69" s="285"/>
      <c r="GTQ69" s="285"/>
      <c r="GTR69" s="285"/>
      <c r="GTS69" s="285"/>
      <c r="GTT69" s="285"/>
      <c r="GTU69" s="285"/>
      <c r="GTV69" s="285"/>
      <c r="GTW69" s="285"/>
      <c r="GTX69" s="285"/>
      <c r="GTY69" s="285"/>
      <c r="GTZ69" s="285"/>
      <c r="GUA69" s="285"/>
      <c r="GUB69" s="285"/>
      <c r="GUC69" s="285"/>
      <c r="GUD69" s="285"/>
      <c r="GUE69" s="285"/>
      <c r="GUF69" s="285"/>
      <c r="GUG69" s="285"/>
      <c r="GUH69" s="285"/>
      <c r="GUI69" s="285"/>
      <c r="GUJ69" s="285"/>
      <c r="GUK69" s="285"/>
      <c r="GUL69" s="285"/>
      <c r="GUM69" s="285"/>
      <c r="GUN69" s="285"/>
      <c r="GUO69" s="285"/>
      <c r="GUP69" s="285"/>
      <c r="GUQ69" s="285"/>
      <c r="GUR69" s="285"/>
      <c r="GUS69" s="285"/>
      <c r="GUT69" s="285"/>
      <c r="GUU69" s="285"/>
      <c r="GUV69" s="285"/>
      <c r="GUW69" s="285"/>
      <c r="GUX69" s="285"/>
      <c r="GUY69" s="285"/>
      <c r="GUZ69" s="285"/>
      <c r="GVA69" s="285"/>
      <c r="GVB69" s="285"/>
      <c r="GVC69" s="285"/>
      <c r="GVD69" s="285"/>
      <c r="GVE69" s="285"/>
      <c r="GVF69" s="285"/>
      <c r="GVG69" s="285"/>
      <c r="GVH69" s="285"/>
      <c r="GVI69" s="285"/>
      <c r="GVJ69" s="285"/>
      <c r="GVK69" s="285"/>
      <c r="GVL69" s="285"/>
      <c r="GVM69" s="285"/>
      <c r="GVN69" s="285"/>
      <c r="GVO69" s="285"/>
      <c r="GVP69" s="285"/>
      <c r="GVQ69" s="285"/>
      <c r="GVR69" s="285"/>
      <c r="GVS69" s="285"/>
      <c r="GVT69" s="285"/>
      <c r="GVU69" s="285"/>
      <c r="GVV69" s="285"/>
      <c r="GVW69" s="285"/>
      <c r="GVX69" s="285"/>
      <c r="GVY69" s="285"/>
      <c r="GVZ69" s="285"/>
      <c r="GWA69" s="285"/>
      <c r="GWB69" s="285"/>
      <c r="GWC69" s="285"/>
      <c r="GWD69" s="285"/>
      <c r="GWE69" s="285"/>
      <c r="GWF69" s="285"/>
      <c r="GWG69" s="285"/>
      <c r="GWH69" s="285"/>
      <c r="GWI69" s="285"/>
      <c r="GWJ69" s="285"/>
      <c r="GWK69" s="285"/>
      <c r="GWL69" s="285"/>
      <c r="GWM69" s="285"/>
      <c r="GWN69" s="285"/>
      <c r="GWO69" s="285"/>
      <c r="GWP69" s="285"/>
      <c r="GWQ69" s="285"/>
      <c r="GWR69" s="285"/>
      <c r="GWS69" s="285"/>
      <c r="GWT69" s="285"/>
      <c r="GWU69" s="285"/>
      <c r="GWV69" s="285"/>
      <c r="GWW69" s="285"/>
      <c r="GWX69" s="285"/>
      <c r="GWY69" s="285"/>
      <c r="GWZ69" s="285"/>
      <c r="GXA69" s="285"/>
      <c r="GXB69" s="285"/>
      <c r="GXC69" s="285"/>
      <c r="GXD69" s="285"/>
      <c r="GXE69" s="285"/>
      <c r="GXF69" s="285"/>
      <c r="GXG69" s="285"/>
      <c r="GXH69" s="285"/>
      <c r="GXI69" s="285"/>
      <c r="GXJ69" s="285"/>
      <c r="GXK69" s="285"/>
      <c r="GXL69" s="285"/>
      <c r="GXM69" s="285"/>
      <c r="GXN69" s="285"/>
      <c r="GXO69" s="285"/>
      <c r="GXP69" s="285"/>
      <c r="GXQ69" s="285"/>
      <c r="GXR69" s="285"/>
      <c r="GXS69" s="285"/>
      <c r="GXT69" s="285"/>
      <c r="GXU69" s="285"/>
      <c r="GXV69" s="285"/>
      <c r="GXW69" s="285"/>
      <c r="GXX69" s="285"/>
      <c r="GXY69" s="285"/>
      <c r="GXZ69" s="285"/>
      <c r="GYA69" s="285"/>
      <c r="GYB69" s="285"/>
      <c r="GYC69" s="285"/>
      <c r="GYD69" s="285"/>
      <c r="GYE69" s="285"/>
      <c r="GYF69" s="285"/>
      <c r="GYG69" s="285"/>
      <c r="GYH69" s="285"/>
      <c r="GYI69" s="285"/>
      <c r="GYJ69" s="285"/>
      <c r="GYK69" s="285"/>
      <c r="GYL69" s="285"/>
      <c r="GYM69" s="285"/>
      <c r="GYN69" s="285"/>
      <c r="GYO69" s="285"/>
      <c r="GYP69" s="285"/>
      <c r="GYQ69" s="285"/>
      <c r="GYR69" s="285"/>
      <c r="GYS69" s="285"/>
      <c r="GYT69" s="285"/>
      <c r="GYU69" s="285"/>
      <c r="GYV69" s="285"/>
      <c r="GYW69" s="285"/>
      <c r="GYX69" s="285"/>
      <c r="GYY69" s="285"/>
      <c r="GYZ69" s="285"/>
      <c r="GZA69" s="285"/>
      <c r="GZB69" s="285"/>
      <c r="GZC69" s="285"/>
      <c r="GZD69" s="285"/>
      <c r="GZE69" s="285"/>
      <c r="GZF69" s="285"/>
      <c r="GZG69" s="285"/>
      <c r="GZH69" s="285"/>
      <c r="GZI69" s="285"/>
      <c r="GZJ69" s="285"/>
      <c r="GZK69" s="285"/>
      <c r="GZL69" s="285"/>
      <c r="GZM69" s="285"/>
      <c r="GZN69" s="285"/>
      <c r="GZO69" s="285"/>
      <c r="GZP69" s="285"/>
      <c r="GZQ69" s="285"/>
      <c r="GZR69" s="285"/>
      <c r="GZS69" s="285"/>
      <c r="GZT69" s="285"/>
      <c r="GZU69" s="285"/>
      <c r="GZV69" s="285"/>
      <c r="GZW69" s="285"/>
      <c r="GZX69" s="285"/>
      <c r="GZY69" s="285"/>
      <c r="GZZ69" s="285"/>
      <c r="HAA69" s="285"/>
      <c r="HAB69" s="285"/>
      <c r="HAC69" s="285"/>
      <c r="HAD69" s="285"/>
      <c r="HAE69" s="285"/>
      <c r="HAF69" s="285"/>
      <c r="HAG69" s="285"/>
      <c r="HAH69" s="285"/>
      <c r="HAI69" s="285"/>
      <c r="HAJ69" s="285"/>
      <c r="HAK69" s="285"/>
      <c r="HAL69" s="285"/>
      <c r="HAM69" s="285"/>
      <c r="HAN69" s="285"/>
      <c r="HAO69" s="285"/>
      <c r="HAP69" s="285"/>
      <c r="HAQ69" s="285"/>
      <c r="HAR69" s="285"/>
      <c r="HAS69" s="285"/>
      <c r="HAT69" s="285"/>
      <c r="HAU69" s="285"/>
      <c r="HAV69" s="285"/>
      <c r="HAW69" s="285"/>
      <c r="HAX69" s="285"/>
      <c r="HAY69" s="285"/>
      <c r="HAZ69" s="285"/>
      <c r="HBA69" s="285"/>
      <c r="HBB69" s="285"/>
      <c r="HBC69" s="285"/>
      <c r="HBD69" s="285"/>
      <c r="HBE69" s="285"/>
      <c r="HBF69" s="285"/>
      <c r="HBG69" s="285"/>
      <c r="HBH69" s="285"/>
      <c r="HBI69" s="285"/>
      <c r="HBJ69" s="285"/>
      <c r="HBK69" s="285"/>
      <c r="HBL69" s="285"/>
      <c r="HBM69" s="285"/>
      <c r="HBN69" s="285"/>
      <c r="HBO69" s="285"/>
      <c r="HBP69" s="285"/>
      <c r="HBQ69" s="285"/>
      <c r="HBR69" s="285"/>
      <c r="HBS69" s="285"/>
      <c r="HBT69" s="285"/>
      <c r="HBU69" s="285"/>
      <c r="HBV69" s="285"/>
      <c r="HBW69" s="285"/>
      <c r="HBX69" s="285"/>
      <c r="HBY69" s="285"/>
      <c r="HBZ69" s="285"/>
      <c r="HCA69" s="285"/>
      <c r="HCB69" s="285"/>
      <c r="HCC69" s="285"/>
      <c r="HCD69" s="285"/>
      <c r="HCE69" s="285"/>
      <c r="HCF69" s="285"/>
      <c r="HCG69" s="285"/>
      <c r="HCH69" s="285"/>
      <c r="HCI69" s="285"/>
      <c r="HCJ69" s="285"/>
      <c r="HCK69" s="285"/>
      <c r="HCL69" s="285"/>
      <c r="HCM69" s="285"/>
      <c r="HCN69" s="285"/>
      <c r="HCO69" s="285"/>
      <c r="HCP69" s="285"/>
      <c r="HCQ69" s="285"/>
      <c r="HCR69" s="285"/>
      <c r="HCS69" s="285"/>
      <c r="HCT69" s="285"/>
      <c r="HCU69" s="285"/>
      <c r="HCV69" s="285"/>
      <c r="HCW69" s="285"/>
      <c r="HCX69" s="285"/>
      <c r="HCY69" s="285"/>
      <c r="HCZ69" s="285"/>
      <c r="HDA69" s="285"/>
      <c r="HDB69" s="285"/>
      <c r="HDC69" s="285"/>
      <c r="HDD69" s="285"/>
      <c r="HDE69" s="285"/>
      <c r="HDF69" s="285"/>
      <c r="HDG69" s="285"/>
      <c r="HDH69" s="285"/>
      <c r="HDI69" s="285"/>
      <c r="HDJ69" s="285"/>
      <c r="HDK69" s="285"/>
      <c r="HDL69" s="285"/>
      <c r="HDM69" s="285"/>
      <c r="HDN69" s="285"/>
      <c r="HDO69" s="285"/>
      <c r="HDP69" s="285"/>
      <c r="HDQ69" s="285"/>
      <c r="HDR69" s="285"/>
      <c r="HDS69" s="285"/>
      <c r="HDT69" s="285"/>
      <c r="HDU69" s="285"/>
      <c r="HDV69" s="285"/>
      <c r="HDW69" s="285"/>
      <c r="HDX69" s="285"/>
      <c r="HDY69" s="285"/>
      <c r="HDZ69" s="285"/>
      <c r="HEA69" s="285"/>
      <c r="HEB69" s="285"/>
      <c r="HEC69" s="285"/>
      <c r="HED69" s="285"/>
      <c r="HEE69" s="285"/>
      <c r="HEF69" s="285"/>
      <c r="HEG69" s="285"/>
      <c r="HEH69" s="285"/>
      <c r="HEI69" s="285"/>
      <c r="HEJ69" s="285"/>
      <c r="HEK69" s="285"/>
      <c r="HEL69" s="285"/>
      <c r="HEM69" s="285"/>
      <c r="HEN69" s="285"/>
      <c r="HEO69" s="285"/>
      <c r="HEP69" s="285"/>
      <c r="HEQ69" s="285"/>
      <c r="HER69" s="285"/>
      <c r="HES69" s="285"/>
      <c r="HET69" s="285"/>
      <c r="HEU69" s="285"/>
      <c r="HEV69" s="285"/>
      <c r="HEW69" s="285"/>
      <c r="HEX69" s="285"/>
      <c r="HEY69" s="285"/>
      <c r="HEZ69" s="285"/>
      <c r="HFA69" s="285"/>
      <c r="HFB69" s="285"/>
      <c r="HFC69" s="285"/>
      <c r="HFD69" s="285"/>
      <c r="HFE69" s="285"/>
      <c r="HFF69" s="285"/>
      <c r="HFG69" s="285"/>
      <c r="HFH69" s="285"/>
      <c r="HFI69" s="285"/>
      <c r="HFJ69" s="285"/>
      <c r="HFK69" s="285"/>
      <c r="HFL69" s="285"/>
      <c r="HFM69" s="285"/>
      <c r="HFN69" s="285"/>
      <c r="HFO69" s="285"/>
      <c r="HFP69" s="285"/>
      <c r="HFQ69" s="285"/>
      <c r="HFR69" s="285"/>
      <c r="HFS69" s="285"/>
      <c r="HFT69" s="285"/>
      <c r="HFU69" s="285"/>
      <c r="HFV69" s="285"/>
      <c r="HFW69" s="285"/>
      <c r="HFX69" s="285"/>
      <c r="HFY69" s="285"/>
      <c r="HFZ69" s="285"/>
      <c r="HGA69" s="285"/>
      <c r="HGB69" s="285"/>
      <c r="HGC69" s="285"/>
      <c r="HGD69" s="285"/>
      <c r="HGE69" s="285"/>
      <c r="HGF69" s="285"/>
      <c r="HGG69" s="285"/>
      <c r="HGH69" s="285"/>
      <c r="HGI69" s="285"/>
      <c r="HGJ69" s="285"/>
      <c r="HGK69" s="285"/>
      <c r="HGL69" s="285"/>
      <c r="HGM69" s="285"/>
      <c r="HGN69" s="285"/>
      <c r="HGO69" s="285"/>
      <c r="HGP69" s="285"/>
      <c r="HGQ69" s="285"/>
      <c r="HGR69" s="285"/>
      <c r="HGS69" s="285"/>
      <c r="HGT69" s="285"/>
      <c r="HGU69" s="285"/>
      <c r="HGV69" s="285"/>
      <c r="HGW69" s="285"/>
      <c r="HGX69" s="285"/>
      <c r="HGY69" s="285"/>
      <c r="HGZ69" s="285"/>
      <c r="HHA69" s="285"/>
      <c r="HHB69" s="285"/>
      <c r="HHC69" s="285"/>
      <c r="HHD69" s="285"/>
      <c r="HHE69" s="285"/>
      <c r="HHF69" s="285"/>
      <c r="HHG69" s="285"/>
      <c r="HHH69" s="285"/>
      <c r="HHI69" s="285"/>
      <c r="HHJ69" s="285"/>
      <c r="HHK69" s="285"/>
      <c r="HHL69" s="285"/>
      <c r="HHM69" s="285"/>
      <c r="HHN69" s="285"/>
      <c r="HHO69" s="285"/>
      <c r="HHP69" s="285"/>
      <c r="HHQ69" s="285"/>
      <c r="HHR69" s="285"/>
      <c r="HHS69" s="285"/>
      <c r="HHT69" s="285"/>
      <c r="HHU69" s="285"/>
      <c r="HHV69" s="285"/>
      <c r="HHW69" s="285"/>
      <c r="HHX69" s="285"/>
      <c r="HHY69" s="285"/>
      <c r="HHZ69" s="285"/>
      <c r="HIA69" s="285"/>
      <c r="HIB69" s="285"/>
      <c r="HIC69" s="285"/>
      <c r="HID69" s="285"/>
      <c r="HIE69" s="285"/>
      <c r="HIF69" s="285"/>
      <c r="HIG69" s="285"/>
      <c r="HIH69" s="285"/>
      <c r="HII69" s="285"/>
      <c r="HIJ69" s="285"/>
      <c r="HIK69" s="285"/>
      <c r="HIL69" s="285"/>
      <c r="HIM69" s="285"/>
      <c r="HIN69" s="285"/>
      <c r="HIO69" s="285"/>
      <c r="HIP69" s="285"/>
      <c r="HIQ69" s="285"/>
      <c r="HIR69" s="285"/>
      <c r="HIS69" s="285"/>
      <c r="HIT69" s="285"/>
      <c r="HIU69" s="285"/>
      <c r="HIV69" s="285"/>
      <c r="HIW69" s="285"/>
      <c r="HIX69" s="285"/>
      <c r="HIY69" s="285"/>
      <c r="HIZ69" s="285"/>
      <c r="HJA69" s="285"/>
      <c r="HJB69" s="285"/>
      <c r="HJC69" s="285"/>
      <c r="HJD69" s="285"/>
      <c r="HJE69" s="285"/>
      <c r="HJF69" s="285"/>
      <c r="HJG69" s="285"/>
      <c r="HJH69" s="285"/>
      <c r="HJI69" s="285"/>
      <c r="HJJ69" s="285"/>
      <c r="HJK69" s="285"/>
      <c r="HJL69" s="285"/>
      <c r="HJM69" s="285"/>
      <c r="HJN69" s="285"/>
      <c r="HJO69" s="285"/>
      <c r="HJP69" s="285"/>
      <c r="HJQ69" s="285"/>
      <c r="HJR69" s="285"/>
      <c r="HJS69" s="285"/>
      <c r="HJT69" s="285"/>
      <c r="HJU69" s="285"/>
      <c r="HJV69" s="285"/>
      <c r="HJW69" s="285"/>
      <c r="HJX69" s="285"/>
      <c r="HJY69" s="285"/>
      <c r="HJZ69" s="285"/>
      <c r="HKA69" s="285"/>
      <c r="HKB69" s="285"/>
      <c r="HKC69" s="285"/>
      <c r="HKD69" s="285"/>
      <c r="HKE69" s="285"/>
      <c r="HKF69" s="285"/>
      <c r="HKG69" s="285"/>
      <c r="HKH69" s="285"/>
      <c r="HKI69" s="285"/>
      <c r="HKJ69" s="285"/>
      <c r="HKK69" s="285"/>
      <c r="HKL69" s="285"/>
      <c r="HKM69" s="285"/>
      <c r="HKN69" s="285"/>
      <c r="HKO69" s="285"/>
      <c r="HKP69" s="285"/>
      <c r="HKQ69" s="285"/>
      <c r="HKR69" s="285"/>
      <c r="HKS69" s="285"/>
      <c r="HKT69" s="285"/>
      <c r="HKU69" s="285"/>
      <c r="HKV69" s="285"/>
      <c r="HKW69" s="285"/>
      <c r="HKX69" s="285"/>
      <c r="HKY69" s="285"/>
      <c r="HKZ69" s="285"/>
      <c r="HLA69" s="285"/>
      <c r="HLB69" s="285"/>
      <c r="HLC69" s="285"/>
      <c r="HLD69" s="285"/>
      <c r="HLE69" s="285"/>
      <c r="HLF69" s="285"/>
      <c r="HLG69" s="285"/>
      <c r="HLH69" s="285"/>
      <c r="HLI69" s="285"/>
      <c r="HLJ69" s="285"/>
      <c r="HLK69" s="285"/>
      <c r="HLL69" s="285"/>
      <c r="HLM69" s="285"/>
      <c r="HLN69" s="285"/>
      <c r="HLO69" s="285"/>
      <c r="HLP69" s="285"/>
      <c r="HLQ69" s="285"/>
      <c r="HLR69" s="285"/>
      <c r="HLS69" s="285"/>
      <c r="HLT69" s="285"/>
      <c r="HLU69" s="285"/>
      <c r="HLV69" s="285"/>
      <c r="HLW69" s="285"/>
      <c r="HLX69" s="285"/>
      <c r="HLY69" s="285"/>
      <c r="HLZ69" s="285"/>
      <c r="HMA69" s="285"/>
      <c r="HMB69" s="285"/>
      <c r="HMC69" s="285"/>
      <c r="HMD69" s="285"/>
      <c r="HME69" s="285"/>
      <c r="HMF69" s="285"/>
      <c r="HMG69" s="285"/>
      <c r="HMH69" s="285"/>
      <c r="HMI69" s="285"/>
      <c r="HMJ69" s="285"/>
      <c r="HMK69" s="285"/>
      <c r="HML69" s="285"/>
      <c r="HMM69" s="285"/>
      <c r="HMN69" s="285"/>
      <c r="HMO69" s="285"/>
      <c r="HMP69" s="285"/>
      <c r="HMQ69" s="285"/>
      <c r="HMR69" s="285"/>
      <c r="HMS69" s="285"/>
      <c r="HMT69" s="285"/>
      <c r="HMU69" s="285"/>
      <c r="HMV69" s="285"/>
      <c r="HMW69" s="285"/>
      <c r="HMX69" s="285"/>
      <c r="HMY69" s="285"/>
      <c r="HMZ69" s="285"/>
      <c r="HNA69" s="285"/>
      <c r="HNB69" s="285"/>
      <c r="HNC69" s="285"/>
      <c r="HND69" s="285"/>
      <c r="HNE69" s="285"/>
      <c r="HNF69" s="285"/>
      <c r="HNG69" s="285"/>
      <c r="HNH69" s="285"/>
      <c r="HNI69" s="285"/>
      <c r="HNJ69" s="285"/>
      <c r="HNK69" s="285"/>
      <c r="HNL69" s="285"/>
      <c r="HNM69" s="285"/>
      <c r="HNN69" s="285"/>
      <c r="HNO69" s="285"/>
      <c r="HNP69" s="285"/>
      <c r="HNQ69" s="285"/>
      <c r="HNR69" s="285"/>
      <c r="HNS69" s="285"/>
      <c r="HNT69" s="285"/>
      <c r="HNU69" s="285"/>
      <c r="HNV69" s="285"/>
      <c r="HNW69" s="285"/>
      <c r="HNX69" s="285"/>
      <c r="HNY69" s="285"/>
      <c r="HNZ69" s="285"/>
      <c r="HOA69" s="285"/>
      <c r="HOB69" s="285"/>
      <c r="HOC69" s="285"/>
      <c r="HOD69" s="285"/>
      <c r="HOE69" s="285"/>
      <c r="HOF69" s="285"/>
      <c r="HOG69" s="285"/>
      <c r="HOH69" s="285"/>
      <c r="HOI69" s="285"/>
      <c r="HOJ69" s="285"/>
      <c r="HOK69" s="285"/>
      <c r="HOL69" s="285"/>
      <c r="HOM69" s="285"/>
      <c r="HON69" s="285"/>
      <c r="HOO69" s="285"/>
      <c r="HOP69" s="285"/>
      <c r="HOQ69" s="285"/>
      <c r="HOR69" s="285"/>
      <c r="HOS69" s="285"/>
      <c r="HOT69" s="285"/>
      <c r="HOU69" s="285"/>
      <c r="HOV69" s="285"/>
      <c r="HOW69" s="285"/>
      <c r="HOX69" s="285"/>
      <c r="HOY69" s="285"/>
      <c r="HOZ69" s="285"/>
      <c r="HPA69" s="285"/>
      <c r="HPB69" s="285"/>
      <c r="HPC69" s="285"/>
      <c r="HPD69" s="285"/>
      <c r="HPE69" s="285"/>
      <c r="HPF69" s="285"/>
      <c r="HPG69" s="285"/>
      <c r="HPH69" s="285"/>
      <c r="HPI69" s="285"/>
      <c r="HPJ69" s="285"/>
      <c r="HPK69" s="285"/>
      <c r="HPL69" s="285"/>
      <c r="HPM69" s="285"/>
      <c r="HPN69" s="285"/>
      <c r="HPO69" s="285"/>
      <c r="HPP69" s="285"/>
      <c r="HPQ69" s="285"/>
      <c r="HPR69" s="285"/>
      <c r="HPS69" s="285"/>
      <c r="HPT69" s="285"/>
      <c r="HPU69" s="285"/>
      <c r="HPV69" s="285"/>
      <c r="HPW69" s="285"/>
      <c r="HPX69" s="285"/>
      <c r="HPY69" s="285"/>
      <c r="HPZ69" s="285"/>
      <c r="HQA69" s="285"/>
      <c r="HQB69" s="285"/>
      <c r="HQC69" s="285"/>
      <c r="HQD69" s="285"/>
      <c r="HQE69" s="285"/>
      <c r="HQF69" s="285"/>
      <c r="HQG69" s="285"/>
      <c r="HQH69" s="285"/>
      <c r="HQI69" s="285"/>
      <c r="HQJ69" s="285"/>
      <c r="HQK69" s="285"/>
      <c r="HQL69" s="285"/>
      <c r="HQM69" s="285"/>
      <c r="HQN69" s="285"/>
      <c r="HQO69" s="285"/>
      <c r="HQP69" s="285"/>
      <c r="HQQ69" s="285"/>
      <c r="HQR69" s="285"/>
      <c r="HQS69" s="285"/>
      <c r="HQT69" s="285"/>
      <c r="HQU69" s="285"/>
      <c r="HQV69" s="285"/>
      <c r="HQW69" s="285"/>
      <c r="HQX69" s="285"/>
      <c r="HQY69" s="285"/>
      <c r="HQZ69" s="285"/>
      <c r="HRA69" s="285"/>
      <c r="HRB69" s="285"/>
      <c r="HRC69" s="285"/>
      <c r="HRD69" s="285"/>
      <c r="HRE69" s="285"/>
      <c r="HRF69" s="285"/>
      <c r="HRG69" s="285"/>
      <c r="HRH69" s="285"/>
      <c r="HRI69" s="285"/>
      <c r="HRJ69" s="285"/>
      <c r="HRK69" s="285"/>
      <c r="HRL69" s="285"/>
      <c r="HRM69" s="285"/>
      <c r="HRN69" s="285"/>
      <c r="HRO69" s="285"/>
      <c r="HRP69" s="285"/>
      <c r="HRQ69" s="285"/>
      <c r="HRR69" s="285"/>
      <c r="HRS69" s="285"/>
      <c r="HRT69" s="285"/>
      <c r="HRU69" s="285"/>
      <c r="HRV69" s="285"/>
      <c r="HRW69" s="285"/>
      <c r="HRX69" s="285"/>
      <c r="HRY69" s="285"/>
      <c r="HRZ69" s="285"/>
      <c r="HSA69" s="285"/>
      <c r="HSB69" s="285"/>
      <c r="HSC69" s="285"/>
      <c r="HSD69" s="285"/>
      <c r="HSE69" s="285"/>
      <c r="HSF69" s="285"/>
      <c r="HSG69" s="285"/>
      <c r="HSH69" s="285"/>
      <c r="HSI69" s="285"/>
      <c r="HSJ69" s="285"/>
      <c r="HSK69" s="285"/>
      <c r="HSL69" s="285"/>
      <c r="HSM69" s="285"/>
      <c r="HSN69" s="285"/>
      <c r="HSO69" s="285"/>
      <c r="HSP69" s="285"/>
      <c r="HSQ69" s="285"/>
      <c r="HSR69" s="285"/>
      <c r="HSS69" s="285"/>
      <c r="HST69" s="285"/>
      <c r="HSU69" s="285"/>
      <c r="HSV69" s="285"/>
      <c r="HSW69" s="285"/>
      <c r="HSX69" s="285"/>
      <c r="HSY69" s="285"/>
      <c r="HSZ69" s="285"/>
      <c r="HTA69" s="285"/>
      <c r="HTB69" s="285"/>
      <c r="HTC69" s="285"/>
      <c r="HTD69" s="285"/>
      <c r="HTE69" s="285"/>
      <c r="HTF69" s="285"/>
      <c r="HTG69" s="285"/>
      <c r="HTH69" s="285"/>
      <c r="HTI69" s="285"/>
      <c r="HTJ69" s="285"/>
      <c r="HTK69" s="285"/>
      <c r="HTL69" s="285"/>
      <c r="HTM69" s="285"/>
      <c r="HTN69" s="285"/>
      <c r="HTO69" s="285"/>
      <c r="HTP69" s="285"/>
      <c r="HTQ69" s="285"/>
      <c r="HTR69" s="285"/>
      <c r="HTS69" s="285"/>
      <c r="HTT69" s="285"/>
      <c r="HTU69" s="285"/>
      <c r="HTV69" s="285"/>
      <c r="HTW69" s="285"/>
      <c r="HTX69" s="285"/>
      <c r="HTY69" s="285"/>
      <c r="HTZ69" s="285"/>
      <c r="HUA69" s="285"/>
      <c r="HUB69" s="285"/>
      <c r="HUC69" s="285"/>
      <c r="HUD69" s="285"/>
      <c r="HUE69" s="285"/>
      <c r="HUF69" s="285"/>
      <c r="HUG69" s="285"/>
      <c r="HUH69" s="285"/>
      <c r="HUI69" s="285"/>
      <c r="HUJ69" s="285"/>
      <c r="HUK69" s="285"/>
      <c r="HUL69" s="285"/>
      <c r="HUM69" s="285"/>
      <c r="HUN69" s="285"/>
      <c r="HUO69" s="285"/>
      <c r="HUP69" s="285"/>
      <c r="HUQ69" s="285"/>
      <c r="HUR69" s="285"/>
      <c r="HUS69" s="285"/>
      <c r="HUT69" s="285"/>
      <c r="HUU69" s="285"/>
      <c r="HUV69" s="285"/>
      <c r="HUW69" s="285"/>
      <c r="HUX69" s="285"/>
      <c r="HUY69" s="285"/>
      <c r="HUZ69" s="285"/>
      <c r="HVA69" s="285"/>
      <c r="HVB69" s="285"/>
      <c r="HVC69" s="285"/>
      <c r="HVD69" s="285"/>
      <c r="HVE69" s="285"/>
      <c r="HVF69" s="285"/>
      <c r="HVG69" s="285"/>
      <c r="HVH69" s="285"/>
      <c r="HVI69" s="285"/>
      <c r="HVJ69" s="285"/>
      <c r="HVK69" s="285"/>
      <c r="HVL69" s="285"/>
      <c r="HVM69" s="285"/>
      <c r="HVN69" s="285"/>
      <c r="HVO69" s="285"/>
      <c r="HVP69" s="285"/>
      <c r="HVQ69" s="285"/>
      <c r="HVR69" s="285"/>
      <c r="HVS69" s="285"/>
      <c r="HVT69" s="285"/>
      <c r="HVU69" s="285"/>
      <c r="HVV69" s="285"/>
      <c r="HVW69" s="285"/>
      <c r="HVX69" s="285"/>
      <c r="HVY69" s="285"/>
      <c r="HVZ69" s="285"/>
      <c r="HWA69" s="285"/>
      <c r="HWB69" s="285"/>
      <c r="HWC69" s="285"/>
      <c r="HWD69" s="285"/>
      <c r="HWE69" s="285"/>
      <c r="HWF69" s="285"/>
      <c r="HWG69" s="285"/>
      <c r="HWH69" s="285"/>
      <c r="HWI69" s="285"/>
      <c r="HWJ69" s="285"/>
      <c r="HWK69" s="285"/>
      <c r="HWL69" s="285"/>
      <c r="HWM69" s="285"/>
      <c r="HWN69" s="285"/>
      <c r="HWO69" s="285"/>
      <c r="HWP69" s="285"/>
      <c r="HWQ69" s="285"/>
      <c r="HWR69" s="285"/>
      <c r="HWS69" s="285"/>
      <c r="HWT69" s="285"/>
      <c r="HWU69" s="285"/>
      <c r="HWV69" s="285"/>
      <c r="HWW69" s="285"/>
      <c r="HWX69" s="285"/>
      <c r="HWY69" s="285"/>
      <c r="HWZ69" s="285"/>
      <c r="HXA69" s="285"/>
      <c r="HXB69" s="285"/>
      <c r="HXC69" s="285"/>
      <c r="HXD69" s="285"/>
      <c r="HXE69" s="285"/>
      <c r="HXF69" s="285"/>
      <c r="HXG69" s="285"/>
      <c r="HXH69" s="285"/>
      <c r="HXI69" s="285"/>
      <c r="HXJ69" s="285"/>
      <c r="HXK69" s="285"/>
      <c r="HXL69" s="285"/>
      <c r="HXM69" s="285"/>
      <c r="HXN69" s="285"/>
      <c r="HXO69" s="285"/>
      <c r="HXP69" s="285"/>
      <c r="HXQ69" s="285"/>
      <c r="HXR69" s="285"/>
      <c r="HXS69" s="285"/>
      <c r="HXT69" s="285"/>
      <c r="HXU69" s="285"/>
      <c r="HXV69" s="285"/>
      <c r="HXW69" s="285"/>
      <c r="HXX69" s="285"/>
      <c r="HXY69" s="285"/>
      <c r="HXZ69" s="285"/>
      <c r="HYA69" s="285"/>
      <c r="HYB69" s="285"/>
      <c r="HYC69" s="285"/>
      <c r="HYD69" s="285"/>
      <c r="HYE69" s="285"/>
      <c r="HYF69" s="285"/>
      <c r="HYG69" s="285"/>
      <c r="HYH69" s="285"/>
      <c r="HYI69" s="285"/>
      <c r="HYJ69" s="285"/>
      <c r="HYK69" s="285"/>
      <c r="HYL69" s="285"/>
      <c r="HYM69" s="285"/>
      <c r="HYN69" s="285"/>
      <c r="HYO69" s="285"/>
      <c r="HYP69" s="285"/>
      <c r="HYQ69" s="285"/>
      <c r="HYR69" s="285"/>
      <c r="HYS69" s="285"/>
      <c r="HYT69" s="285"/>
      <c r="HYU69" s="285"/>
      <c r="HYV69" s="285"/>
      <c r="HYW69" s="285"/>
      <c r="HYX69" s="285"/>
      <c r="HYY69" s="285"/>
      <c r="HYZ69" s="285"/>
      <c r="HZA69" s="285"/>
      <c r="HZB69" s="285"/>
      <c r="HZC69" s="285"/>
      <c r="HZD69" s="285"/>
      <c r="HZE69" s="285"/>
      <c r="HZF69" s="285"/>
      <c r="HZG69" s="285"/>
      <c r="HZH69" s="285"/>
      <c r="HZI69" s="285"/>
      <c r="HZJ69" s="285"/>
      <c r="HZK69" s="285"/>
      <c r="HZL69" s="285"/>
      <c r="HZM69" s="285"/>
      <c r="HZN69" s="285"/>
      <c r="HZO69" s="285"/>
      <c r="HZP69" s="285"/>
      <c r="HZQ69" s="285"/>
      <c r="HZR69" s="285"/>
      <c r="HZS69" s="285"/>
      <c r="HZT69" s="285"/>
      <c r="HZU69" s="285"/>
      <c r="HZV69" s="285"/>
      <c r="HZW69" s="285"/>
      <c r="HZX69" s="285"/>
      <c r="HZY69" s="285"/>
      <c r="HZZ69" s="285"/>
      <c r="IAA69" s="285"/>
      <c r="IAB69" s="285"/>
      <c r="IAC69" s="285"/>
      <c r="IAD69" s="285"/>
      <c r="IAE69" s="285"/>
      <c r="IAF69" s="285"/>
      <c r="IAG69" s="285"/>
      <c r="IAH69" s="285"/>
      <c r="IAI69" s="285"/>
      <c r="IAJ69" s="285"/>
      <c r="IAK69" s="285"/>
      <c r="IAL69" s="285"/>
      <c r="IAM69" s="285"/>
      <c r="IAN69" s="285"/>
      <c r="IAO69" s="285"/>
      <c r="IAP69" s="285"/>
      <c r="IAQ69" s="285"/>
      <c r="IAR69" s="285"/>
      <c r="IAS69" s="285"/>
      <c r="IAT69" s="285"/>
      <c r="IAU69" s="285"/>
      <c r="IAV69" s="285"/>
      <c r="IAW69" s="285"/>
      <c r="IAX69" s="285"/>
      <c r="IAY69" s="285"/>
      <c r="IAZ69" s="285"/>
      <c r="IBA69" s="285"/>
      <c r="IBB69" s="285"/>
      <c r="IBC69" s="285"/>
      <c r="IBD69" s="285"/>
      <c r="IBE69" s="285"/>
      <c r="IBF69" s="285"/>
      <c r="IBG69" s="285"/>
      <c r="IBH69" s="285"/>
      <c r="IBI69" s="285"/>
      <c r="IBJ69" s="285"/>
      <c r="IBK69" s="285"/>
      <c r="IBL69" s="285"/>
      <c r="IBM69" s="285"/>
      <c r="IBN69" s="285"/>
      <c r="IBO69" s="285"/>
      <c r="IBP69" s="285"/>
      <c r="IBQ69" s="285"/>
      <c r="IBR69" s="285"/>
      <c r="IBS69" s="285"/>
      <c r="IBT69" s="285"/>
      <c r="IBU69" s="285"/>
      <c r="IBV69" s="285"/>
      <c r="IBW69" s="285"/>
      <c r="IBX69" s="285"/>
      <c r="IBY69" s="285"/>
      <c r="IBZ69" s="285"/>
      <c r="ICA69" s="285"/>
      <c r="ICB69" s="285"/>
      <c r="ICC69" s="285"/>
      <c r="ICD69" s="285"/>
      <c r="ICE69" s="285"/>
      <c r="ICF69" s="285"/>
      <c r="ICG69" s="285"/>
      <c r="ICH69" s="285"/>
      <c r="ICI69" s="285"/>
      <c r="ICJ69" s="285"/>
      <c r="ICK69" s="285"/>
      <c r="ICL69" s="285"/>
      <c r="ICM69" s="285"/>
      <c r="ICN69" s="285"/>
      <c r="ICO69" s="285"/>
      <c r="ICP69" s="285"/>
      <c r="ICQ69" s="285"/>
      <c r="ICR69" s="285"/>
      <c r="ICS69" s="285"/>
      <c r="ICT69" s="285"/>
      <c r="ICU69" s="285"/>
      <c r="ICV69" s="285"/>
      <c r="ICW69" s="285"/>
      <c r="ICX69" s="285"/>
      <c r="ICY69" s="285"/>
      <c r="ICZ69" s="285"/>
      <c r="IDA69" s="285"/>
      <c r="IDB69" s="285"/>
      <c r="IDC69" s="285"/>
      <c r="IDD69" s="285"/>
      <c r="IDE69" s="285"/>
      <c r="IDF69" s="285"/>
      <c r="IDG69" s="285"/>
      <c r="IDH69" s="285"/>
      <c r="IDI69" s="285"/>
      <c r="IDJ69" s="285"/>
      <c r="IDK69" s="285"/>
      <c r="IDL69" s="285"/>
      <c r="IDM69" s="285"/>
      <c r="IDN69" s="285"/>
      <c r="IDO69" s="285"/>
      <c r="IDP69" s="285"/>
      <c r="IDQ69" s="285"/>
      <c r="IDR69" s="285"/>
      <c r="IDS69" s="285"/>
      <c r="IDT69" s="285"/>
      <c r="IDU69" s="285"/>
      <c r="IDV69" s="285"/>
      <c r="IDW69" s="285"/>
      <c r="IDX69" s="285"/>
      <c r="IDY69" s="285"/>
      <c r="IDZ69" s="285"/>
      <c r="IEA69" s="285"/>
      <c r="IEB69" s="285"/>
      <c r="IEC69" s="285"/>
      <c r="IED69" s="285"/>
      <c r="IEE69" s="285"/>
      <c r="IEF69" s="285"/>
      <c r="IEG69" s="285"/>
      <c r="IEH69" s="285"/>
      <c r="IEI69" s="285"/>
      <c r="IEJ69" s="285"/>
      <c r="IEK69" s="285"/>
      <c r="IEL69" s="285"/>
      <c r="IEM69" s="285"/>
      <c r="IEN69" s="285"/>
      <c r="IEO69" s="285"/>
      <c r="IEP69" s="285"/>
      <c r="IEQ69" s="285"/>
      <c r="IER69" s="285"/>
      <c r="IES69" s="285"/>
      <c r="IET69" s="285"/>
      <c r="IEU69" s="285"/>
      <c r="IEV69" s="285"/>
      <c r="IEW69" s="285"/>
      <c r="IEX69" s="285"/>
      <c r="IEY69" s="285"/>
      <c r="IEZ69" s="285"/>
      <c r="IFA69" s="285"/>
      <c r="IFB69" s="285"/>
      <c r="IFC69" s="285"/>
      <c r="IFD69" s="285"/>
      <c r="IFE69" s="285"/>
      <c r="IFF69" s="285"/>
      <c r="IFG69" s="285"/>
      <c r="IFH69" s="285"/>
      <c r="IFI69" s="285"/>
      <c r="IFJ69" s="285"/>
      <c r="IFK69" s="285"/>
      <c r="IFL69" s="285"/>
      <c r="IFM69" s="285"/>
      <c r="IFN69" s="285"/>
      <c r="IFO69" s="285"/>
      <c r="IFP69" s="285"/>
      <c r="IFQ69" s="285"/>
      <c r="IFR69" s="285"/>
      <c r="IFS69" s="285"/>
      <c r="IFT69" s="285"/>
      <c r="IFU69" s="285"/>
      <c r="IFV69" s="285"/>
      <c r="IFW69" s="285"/>
      <c r="IFX69" s="285"/>
      <c r="IFY69" s="285"/>
      <c r="IFZ69" s="285"/>
      <c r="IGA69" s="285"/>
      <c r="IGB69" s="285"/>
      <c r="IGC69" s="285"/>
      <c r="IGD69" s="285"/>
      <c r="IGE69" s="285"/>
      <c r="IGF69" s="285"/>
      <c r="IGG69" s="285"/>
      <c r="IGH69" s="285"/>
      <c r="IGI69" s="285"/>
      <c r="IGJ69" s="285"/>
      <c r="IGK69" s="285"/>
      <c r="IGL69" s="285"/>
      <c r="IGM69" s="285"/>
      <c r="IGN69" s="285"/>
      <c r="IGO69" s="285"/>
      <c r="IGP69" s="285"/>
      <c r="IGQ69" s="285"/>
      <c r="IGR69" s="285"/>
      <c r="IGS69" s="285"/>
      <c r="IGT69" s="285"/>
      <c r="IGU69" s="285"/>
      <c r="IGV69" s="285"/>
      <c r="IGW69" s="285"/>
      <c r="IGX69" s="285"/>
      <c r="IGY69" s="285"/>
      <c r="IGZ69" s="285"/>
      <c r="IHA69" s="285"/>
      <c r="IHB69" s="285"/>
      <c r="IHC69" s="285"/>
      <c r="IHD69" s="285"/>
      <c r="IHE69" s="285"/>
      <c r="IHF69" s="285"/>
      <c r="IHG69" s="285"/>
      <c r="IHH69" s="285"/>
      <c r="IHI69" s="285"/>
      <c r="IHJ69" s="285"/>
      <c r="IHK69" s="285"/>
      <c r="IHL69" s="285"/>
      <c r="IHM69" s="285"/>
      <c r="IHN69" s="285"/>
      <c r="IHO69" s="285"/>
      <c r="IHP69" s="285"/>
      <c r="IHQ69" s="285"/>
      <c r="IHR69" s="285"/>
      <c r="IHS69" s="285"/>
      <c r="IHT69" s="285"/>
      <c r="IHU69" s="285"/>
      <c r="IHV69" s="285"/>
      <c r="IHW69" s="285"/>
      <c r="IHX69" s="285"/>
      <c r="IHY69" s="285"/>
      <c r="IHZ69" s="285"/>
      <c r="IIA69" s="285"/>
      <c r="IIB69" s="285"/>
      <c r="IIC69" s="285"/>
      <c r="IID69" s="285"/>
      <c r="IIE69" s="285"/>
      <c r="IIF69" s="285"/>
      <c r="IIG69" s="285"/>
      <c r="IIH69" s="285"/>
      <c r="III69" s="285"/>
      <c r="IIJ69" s="285"/>
      <c r="IIK69" s="285"/>
      <c r="IIL69" s="285"/>
      <c r="IIM69" s="285"/>
      <c r="IIN69" s="285"/>
      <c r="IIO69" s="285"/>
      <c r="IIP69" s="285"/>
      <c r="IIQ69" s="285"/>
      <c r="IIR69" s="285"/>
      <c r="IIS69" s="285"/>
      <c r="IIT69" s="285"/>
      <c r="IIU69" s="285"/>
      <c r="IIV69" s="285"/>
      <c r="IIW69" s="285"/>
      <c r="IIX69" s="285"/>
      <c r="IIY69" s="285"/>
      <c r="IIZ69" s="285"/>
      <c r="IJA69" s="285"/>
      <c r="IJB69" s="285"/>
      <c r="IJC69" s="285"/>
      <c r="IJD69" s="285"/>
      <c r="IJE69" s="285"/>
      <c r="IJF69" s="285"/>
      <c r="IJG69" s="285"/>
      <c r="IJH69" s="285"/>
      <c r="IJI69" s="285"/>
      <c r="IJJ69" s="285"/>
      <c r="IJK69" s="285"/>
      <c r="IJL69" s="285"/>
      <c r="IJM69" s="285"/>
      <c r="IJN69" s="285"/>
      <c r="IJO69" s="285"/>
      <c r="IJP69" s="285"/>
      <c r="IJQ69" s="285"/>
      <c r="IJR69" s="285"/>
      <c r="IJS69" s="285"/>
      <c r="IJT69" s="285"/>
      <c r="IJU69" s="285"/>
      <c r="IJV69" s="285"/>
      <c r="IJW69" s="285"/>
      <c r="IJX69" s="285"/>
      <c r="IJY69" s="285"/>
      <c r="IJZ69" s="285"/>
      <c r="IKA69" s="285"/>
      <c r="IKB69" s="285"/>
      <c r="IKC69" s="285"/>
      <c r="IKD69" s="285"/>
      <c r="IKE69" s="285"/>
      <c r="IKF69" s="285"/>
      <c r="IKG69" s="285"/>
      <c r="IKH69" s="285"/>
      <c r="IKI69" s="285"/>
      <c r="IKJ69" s="285"/>
      <c r="IKK69" s="285"/>
      <c r="IKL69" s="285"/>
      <c r="IKM69" s="285"/>
      <c r="IKN69" s="285"/>
      <c r="IKO69" s="285"/>
      <c r="IKP69" s="285"/>
      <c r="IKQ69" s="285"/>
      <c r="IKR69" s="285"/>
      <c r="IKS69" s="285"/>
      <c r="IKT69" s="285"/>
      <c r="IKU69" s="285"/>
      <c r="IKV69" s="285"/>
      <c r="IKW69" s="285"/>
      <c r="IKX69" s="285"/>
      <c r="IKY69" s="285"/>
      <c r="IKZ69" s="285"/>
      <c r="ILA69" s="285"/>
      <c r="ILB69" s="285"/>
      <c r="ILC69" s="285"/>
      <c r="ILD69" s="285"/>
      <c r="ILE69" s="285"/>
      <c r="ILF69" s="285"/>
      <c r="ILG69" s="285"/>
      <c r="ILH69" s="285"/>
      <c r="ILI69" s="285"/>
      <c r="ILJ69" s="285"/>
      <c r="ILK69" s="285"/>
      <c r="ILL69" s="285"/>
      <c r="ILM69" s="285"/>
      <c r="ILN69" s="285"/>
      <c r="ILO69" s="285"/>
      <c r="ILP69" s="285"/>
      <c r="ILQ69" s="285"/>
      <c r="ILR69" s="285"/>
      <c r="ILS69" s="285"/>
      <c r="ILT69" s="285"/>
      <c r="ILU69" s="285"/>
      <c r="ILV69" s="285"/>
      <c r="ILW69" s="285"/>
      <c r="ILX69" s="285"/>
      <c r="ILY69" s="285"/>
      <c r="ILZ69" s="285"/>
      <c r="IMA69" s="285"/>
      <c r="IMB69" s="285"/>
      <c r="IMC69" s="285"/>
      <c r="IMD69" s="285"/>
      <c r="IME69" s="285"/>
      <c r="IMF69" s="285"/>
      <c r="IMG69" s="285"/>
      <c r="IMH69" s="285"/>
      <c r="IMI69" s="285"/>
      <c r="IMJ69" s="285"/>
      <c r="IMK69" s="285"/>
      <c r="IML69" s="285"/>
      <c r="IMM69" s="285"/>
      <c r="IMN69" s="285"/>
      <c r="IMO69" s="285"/>
      <c r="IMP69" s="285"/>
      <c r="IMQ69" s="285"/>
      <c r="IMR69" s="285"/>
      <c r="IMS69" s="285"/>
      <c r="IMT69" s="285"/>
      <c r="IMU69" s="285"/>
      <c r="IMV69" s="285"/>
      <c r="IMW69" s="285"/>
      <c r="IMX69" s="285"/>
      <c r="IMY69" s="285"/>
      <c r="IMZ69" s="285"/>
      <c r="INA69" s="285"/>
      <c r="INB69" s="285"/>
      <c r="INC69" s="285"/>
      <c r="IND69" s="285"/>
      <c r="INE69" s="285"/>
      <c r="INF69" s="285"/>
      <c r="ING69" s="285"/>
      <c r="INH69" s="285"/>
      <c r="INI69" s="285"/>
      <c r="INJ69" s="285"/>
      <c r="INK69" s="285"/>
      <c r="INL69" s="285"/>
      <c r="INM69" s="285"/>
      <c r="INN69" s="285"/>
      <c r="INO69" s="285"/>
      <c r="INP69" s="285"/>
      <c r="INQ69" s="285"/>
      <c r="INR69" s="285"/>
      <c r="INS69" s="285"/>
      <c r="INT69" s="285"/>
      <c r="INU69" s="285"/>
      <c r="INV69" s="285"/>
      <c r="INW69" s="285"/>
      <c r="INX69" s="285"/>
      <c r="INY69" s="285"/>
      <c r="INZ69" s="285"/>
      <c r="IOA69" s="285"/>
      <c r="IOB69" s="285"/>
      <c r="IOC69" s="285"/>
      <c r="IOD69" s="285"/>
      <c r="IOE69" s="285"/>
      <c r="IOF69" s="285"/>
      <c r="IOG69" s="285"/>
      <c r="IOH69" s="285"/>
      <c r="IOI69" s="285"/>
      <c r="IOJ69" s="285"/>
      <c r="IOK69" s="285"/>
      <c r="IOL69" s="285"/>
      <c r="IOM69" s="285"/>
      <c r="ION69" s="285"/>
      <c r="IOO69" s="285"/>
      <c r="IOP69" s="285"/>
      <c r="IOQ69" s="285"/>
      <c r="IOR69" s="285"/>
      <c r="IOS69" s="285"/>
      <c r="IOT69" s="285"/>
      <c r="IOU69" s="285"/>
      <c r="IOV69" s="285"/>
      <c r="IOW69" s="285"/>
      <c r="IOX69" s="285"/>
      <c r="IOY69" s="285"/>
      <c r="IOZ69" s="285"/>
      <c r="IPA69" s="285"/>
      <c r="IPB69" s="285"/>
      <c r="IPC69" s="285"/>
      <c r="IPD69" s="285"/>
      <c r="IPE69" s="285"/>
      <c r="IPF69" s="285"/>
      <c r="IPG69" s="285"/>
      <c r="IPH69" s="285"/>
      <c r="IPI69" s="285"/>
      <c r="IPJ69" s="285"/>
      <c r="IPK69" s="285"/>
      <c r="IPL69" s="285"/>
      <c r="IPM69" s="285"/>
      <c r="IPN69" s="285"/>
      <c r="IPO69" s="285"/>
      <c r="IPP69" s="285"/>
      <c r="IPQ69" s="285"/>
      <c r="IPR69" s="285"/>
      <c r="IPS69" s="285"/>
      <c r="IPT69" s="285"/>
      <c r="IPU69" s="285"/>
      <c r="IPV69" s="285"/>
      <c r="IPW69" s="285"/>
      <c r="IPX69" s="285"/>
      <c r="IPY69" s="285"/>
      <c r="IPZ69" s="285"/>
      <c r="IQA69" s="285"/>
      <c r="IQB69" s="285"/>
      <c r="IQC69" s="285"/>
      <c r="IQD69" s="285"/>
      <c r="IQE69" s="285"/>
      <c r="IQF69" s="285"/>
      <c r="IQG69" s="285"/>
      <c r="IQH69" s="285"/>
      <c r="IQI69" s="285"/>
      <c r="IQJ69" s="285"/>
      <c r="IQK69" s="285"/>
      <c r="IQL69" s="285"/>
      <c r="IQM69" s="285"/>
      <c r="IQN69" s="285"/>
      <c r="IQO69" s="285"/>
      <c r="IQP69" s="285"/>
      <c r="IQQ69" s="285"/>
      <c r="IQR69" s="285"/>
      <c r="IQS69" s="285"/>
      <c r="IQT69" s="285"/>
      <c r="IQU69" s="285"/>
      <c r="IQV69" s="285"/>
      <c r="IQW69" s="285"/>
      <c r="IQX69" s="285"/>
      <c r="IQY69" s="285"/>
      <c r="IQZ69" s="285"/>
      <c r="IRA69" s="285"/>
      <c r="IRB69" s="285"/>
      <c r="IRC69" s="285"/>
      <c r="IRD69" s="285"/>
      <c r="IRE69" s="285"/>
      <c r="IRF69" s="285"/>
      <c r="IRG69" s="285"/>
      <c r="IRH69" s="285"/>
      <c r="IRI69" s="285"/>
      <c r="IRJ69" s="285"/>
      <c r="IRK69" s="285"/>
      <c r="IRL69" s="285"/>
      <c r="IRM69" s="285"/>
      <c r="IRN69" s="285"/>
      <c r="IRO69" s="285"/>
      <c r="IRP69" s="285"/>
      <c r="IRQ69" s="285"/>
      <c r="IRR69" s="285"/>
      <c r="IRS69" s="285"/>
      <c r="IRT69" s="285"/>
      <c r="IRU69" s="285"/>
      <c r="IRV69" s="285"/>
      <c r="IRW69" s="285"/>
      <c r="IRX69" s="285"/>
      <c r="IRY69" s="285"/>
      <c r="IRZ69" s="285"/>
      <c r="ISA69" s="285"/>
      <c r="ISB69" s="285"/>
      <c r="ISC69" s="285"/>
      <c r="ISD69" s="285"/>
      <c r="ISE69" s="285"/>
      <c r="ISF69" s="285"/>
      <c r="ISG69" s="285"/>
      <c r="ISH69" s="285"/>
      <c r="ISI69" s="285"/>
      <c r="ISJ69" s="285"/>
      <c r="ISK69" s="285"/>
      <c r="ISL69" s="285"/>
      <c r="ISM69" s="285"/>
      <c r="ISN69" s="285"/>
      <c r="ISO69" s="285"/>
      <c r="ISP69" s="285"/>
      <c r="ISQ69" s="285"/>
      <c r="ISR69" s="285"/>
      <c r="ISS69" s="285"/>
      <c r="IST69" s="285"/>
      <c r="ISU69" s="285"/>
      <c r="ISV69" s="285"/>
      <c r="ISW69" s="285"/>
      <c r="ISX69" s="285"/>
      <c r="ISY69" s="285"/>
      <c r="ISZ69" s="285"/>
      <c r="ITA69" s="285"/>
      <c r="ITB69" s="285"/>
      <c r="ITC69" s="285"/>
      <c r="ITD69" s="285"/>
      <c r="ITE69" s="285"/>
      <c r="ITF69" s="285"/>
      <c r="ITG69" s="285"/>
      <c r="ITH69" s="285"/>
      <c r="ITI69" s="285"/>
      <c r="ITJ69" s="285"/>
      <c r="ITK69" s="285"/>
      <c r="ITL69" s="285"/>
      <c r="ITM69" s="285"/>
      <c r="ITN69" s="285"/>
      <c r="ITO69" s="285"/>
      <c r="ITP69" s="285"/>
      <c r="ITQ69" s="285"/>
      <c r="ITR69" s="285"/>
      <c r="ITS69" s="285"/>
      <c r="ITT69" s="285"/>
      <c r="ITU69" s="285"/>
      <c r="ITV69" s="285"/>
      <c r="ITW69" s="285"/>
      <c r="ITX69" s="285"/>
      <c r="ITY69" s="285"/>
      <c r="ITZ69" s="285"/>
      <c r="IUA69" s="285"/>
      <c r="IUB69" s="285"/>
      <c r="IUC69" s="285"/>
      <c r="IUD69" s="285"/>
      <c r="IUE69" s="285"/>
      <c r="IUF69" s="285"/>
      <c r="IUG69" s="285"/>
      <c r="IUH69" s="285"/>
      <c r="IUI69" s="285"/>
      <c r="IUJ69" s="285"/>
      <c r="IUK69" s="285"/>
      <c r="IUL69" s="285"/>
      <c r="IUM69" s="285"/>
      <c r="IUN69" s="285"/>
      <c r="IUO69" s="285"/>
      <c r="IUP69" s="285"/>
      <c r="IUQ69" s="285"/>
      <c r="IUR69" s="285"/>
      <c r="IUS69" s="285"/>
      <c r="IUT69" s="285"/>
      <c r="IUU69" s="285"/>
      <c r="IUV69" s="285"/>
      <c r="IUW69" s="285"/>
      <c r="IUX69" s="285"/>
      <c r="IUY69" s="285"/>
      <c r="IUZ69" s="285"/>
      <c r="IVA69" s="285"/>
      <c r="IVB69" s="285"/>
      <c r="IVC69" s="285"/>
      <c r="IVD69" s="285"/>
      <c r="IVE69" s="285"/>
      <c r="IVF69" s="285"/>
      <c r="IVG69" s="285"/>
      <c r="IVH69" s="285"/>
      <c r="IVI69" s="285"/>
      <c r="IVJ69" s="285"/>
      <c r="IVK69" s="285"/>
      <c r="IVL69" s="285"/>
      <c r="IVM69" s="285"/>
      <c r="IVN69" s="285"/>
      <c r="IVO69" s="285"/>
      <c r="IVP69" s="285"/>
      <c r="IVQ69" s="285"/>
      <c r="IVR69" s="285"/>
      <c r="IVS69" s="285"/>
      <c r="IVT69" s="285"/>
      <c r="IVU69" s="285"/>
      <c r="IVV69" s="285"/>
      <c r="IVW69" s="285"/>
      <c r="IVX69" s="285"/>
      <c r="IVY69" s="285"/>
      <c r="IVZ69" s="285"/>
      <c r="IWA69" s="285"/>
      <c r="IWB69" s="285"/>
      <c r="IWC69" s="285"/>
      <c r="IWD69" s="285"/>
      <c r="IWE69" s="285"/>
      <c r="IWF69" s="285"/>
      <c r="IWG69" s="285"/>
      <c r="IWH69" s="285"/>
      <c r="IWI69" s="285"/>
      <c r="IWJ69" s="285"/>
      <c r="IWK69" s="285"/>
      <c r="IWL69" s="285"/>
      <c r="IWM69" s="285"/>
      <c r="IWN69" s="285"/>
      <c r="IWO69" s="285"/>
      <c r="IWP69" s="285"/>
      <c r="IWQ69" s="285"/>
      <c r="IWR69" s="285"/>
      <c r="IWS69" s="285"/>
      <c r="IWT69" s="285"/>
      <c r="IWU69" s="285"/>
      <c r="IWV69" s="285"/>
      <c r="IWW69" s="285"/>
      <c r="IWX69" s="285"/>
      <c r="IWY69" s="285"/>
      <c r="IWZ69" s="285"/>
      <c r="IXA69" s="285"/>
      <c r="IXB69" s="285"/>
      <c r="IXC69" s="285"/>
      <c r="IXD69" s="285"/>
      <c r="IXE69" s="285"/>
      <c r="IXF69" s="285"/>
      <c r="IXG69" s="285"/>
      <c r="IXH69" s="285"/>
      <c r="IXI69" s="285"/>
      <c r="IXJ69" s="285"/>
      <c r="IXK69" s="285"/>
      <c r="IXL69" s="285"/>
      <c r="IXM69" s="285"/>
      <c r="IXN69" s="285"/>
      <c r="IXO69" s="285"/>
      <c r="IXP69" s="285"/>
      <c r="IXQ69" s="285"/>
      <c r="IXR69" s="285"/>
      <c r="IXS69" s="285"/>
      <c r="IXT69" s="285"/>
      <c r="IXU69" s="285"/>
      <c r="IXV69" s="285"/>
      <c r="IXW69" s="285"/>
      <c r="IXX69" s="285"/>
      <c r="IXY69" s="285"/>
      <c r="IXZ69" s="285"/>
      <c r="IYA69" s="285"/>
      <c r="IYB69" s="285"/>
      <c r="IYC69" s="285"/>
      <c r="IYD69" s="285"/>
      <c r="IYE69" s="285"/>
      <c r="IYF69" s="285"/>
      <c r="IYG69" s="285"/>
      <c r="IYH69" s="285"/>
      <c r="IYI69" s="285"/>
      <c r="IYJ69" s="285"/>
      <c r="IYK69" s="285"/>
      <c r="IYL69" s="285"/>
      <c r="IYM69" s="285"/>
      <c r="IYN69" s="285"/>
      <c r="IYO69" s="285"/>
      <c r="IYP69" s="285"/>
      <c r="IYQ69" s="285"/>
      <c r="IYR69" s="285"/>
      <c r="IYS69" s="285"/>
      <c r="IYT69" s="285"/>
      <c r="IYU69" s="285"/>
      <c r="IYV69" s="285"/>
      <c r="IYW69" s="285"/>
      <c r="IYX69" s="285"/>
      <c r="IYY69" s="285"/>
      <c r="IYZ69" s="285"/>
      <c r="IZA69" s="285"/>
      <c r="IZB69" s="285"/>
      <c r="IZC69" s="285"/>
      <c r="IZD69" s="285"/>
      <c r="IZE69" s="285"/>
      <c r="IZF69" s="285"/>
      <c r="IZG69" s="285"/>
      <c r="IZH69" s="285"/>
      <c r="IZI69" s="285"/>
      <c r="IZJ69" s="285"/>
      <c r="IZK69" s="285"/>
      <c r="IZL69" s="285"/>
      <c r="IZM69" s="285"/>
      <c r="IZN69" s="285"/>
      <c r="IZO69" s="285"/>
      <c r="IZP69" s="285"/>
      <c r="IZQ69" s="285"/>
      <c r="IZR69" s="285"/>
      <c r="IZS69" s="285"/>
      <c r="IZT69" s="285"/>
      <c r="IZU69" s="285"/>
      <c r="IZV69" s="285"/>
      <c r="IZW69" s="285"/>
      <c r="IZX69" s="285"/>
      <c r="IZY69" s="285"/>
      <c r="IZZ69" s="285"/>
      <c r="JAA69" s="285"/>
      <c r="JAB69" s="285"/>
      <c r="JAC69" s="285"/>
      <c r="JAD69" s="285"/>
      <c r="JAE69" s="285"/>
      <c r="JAF69" s="285"/>
      <c r="JAG69" s="285"/>
      <c r="JAH69" s="285"/>
      <c r="JAI69" s="285"/>
      <c r="JAJ69" s="285"/>
      <c r="JAK69" s="285"/>
      <c r="JAL69" s="285"/>
      <c r="JAM69" s="285"/>
      <c r="JAN69" s="285"/>
      <c r="JAO69" s="285"/>
      <c r="JAP69" s="285"/>
      <c r="JAQ69" s="285"/>
      <c r="JAR69" s="285"/>
      <c r="JAS69" s="285"/>
      <c r="JAT69" s="285"/>
      <c r="JAU69" s="285"/>
      <c r="JAV69" s="285"/>
      <c r="JAW69" s="285"/>
      <c r="JAX69" s="285"/>
      <c r="JAY69" s="285"/>
      <c r="JAZ69" s="285"/>
      <c r="JBA69" s="285"/>
      <c r="JBB69" s="285"/>
      <c r="JBC69" s="285"/>
      <c r="JBD69" s="285"/>
      <c r="JBE69" s="285"/>
      <c r="JBF69" s="285"/>
      <c r="JBG69" s="285"/>
      <c r="JBH69" s="285"/>
      <c r="JBI69" s="285"/>
      <c r="JBJ69" s="285"/>
      <c r="JBK69" s="285"/>
      <c r="JBL69" s="285"/>
      <c r="JBM69" s="285"/>
      <c r="JBN69" s="285"/>
      <c r="JBO69" s="285"/>
      <c r="JBP69" s="285"/>
      <c r="JBQ69" s="285"/>
      <c r="JBR69" s="285"/>
      <c r="JBS69" s="285"/>
      <c r="JBT69" s="285"/>
      <c r="JBU69" s="285"/>
      <c r="JBV69" s="285"/>
      <c r="JBW69" s="285"/>
      <c r="JBX69" s="285"/>
      <c r="JBY69" s="285"/>
      <c r="JBZ69" s="285"/>
      <c r="JCA69" s="285"/>
      <c r="JCB69" s="285"/>
      <c r="JCC69" s="285"/>
      <c r="JCD69" s="285"/>
      <c r="JCE69" s="285"/>
      <c r="JCF69" s="285"/>
      <c r="JCG69" s="285"/>
      <c r="JCH69" s="285"/>
      <c r="JCI69" s="285"/>
      <c r="JCJ69" s="285"/>
      <c r="JCK69" s="285"/>
      <c r="JCL69" s="285"/>
      <c r="JCM69" s="285"/>
      <c r="JCN69" s="285"/>
      <c r="JCO69" s="285"/>
      <c r="JCP69" s="285"/>
      <c r="JCQ69" s="285"/>
      <c r="JCR69" s="285"/>
      <c r="JCS69" s="285"/>
      <c r="JCT69" s="285"/>
      <c r="JCU69" s="285"/>
      <c r="JCV69" s="285"/>
      <c r="JCW69" s="285"/>
      <c r="JCX69" s="285"/>
      <c r="JCY69" s="285"/>
      <c r="JCZ69" s="285"/>
      <c r="JDA69" s="285"/>
      <c r="JDB69" s="285"/>
      <c r="JDC69" s="285"/>
      <c r="JDD69" s="285"/>
      <c r="JDE69" s="285"/>
      <c r="JDF69" s="285"/>
      <c r="JDG69" s="285"/>
      <c r="JDH69" s="285"/>
      <c r="JDI69" s="285"/>
      <c r="JDJ69" s="285"/>
      <c r="JDK69" s="285"/>
      <c r="JDL69" s="285"/>
      <c r="JDM69" s="285"/>
      <c r="JDN69" s="285"/>
      <c r="JDO69" s="285"/>
      <c r="JDP69" s="285"/>
      <c r="JDQ69" s="285"/>
      <c r="JDR69" s="285"/>
      <c r="JDS69" s="285"/>
      <c r="JDT69" s="285"/>
      <c r="JDU69" s="285"/>
      <c r="JDV69" s="285"/>
      <c r="JDW69" s="285"/>
      <c r="JDX69" s="285"/>
      <c r="JDY69" s="285"/>
      <c r="JDZ69" s="285"/>
      <c r="JEA69" s="285"/>
      <c r="JEB69" s="285"/>
      <c r="JEC69" s="285"/>
      <c r="JED69" s="285"/>
      <c r="JEE69" s="285"/>
      <c r="JEF69" s="285"/>
      <c r="JEG69" s="285"/>
      <c r="JEH69" s="285"/>
      <c r="JEI69" s="285"/>
      <c r="JEJ69" s="285"/>
      <c r="JEK69" s="285"/>
      <c r="JEL69" s="285"/>
      <c r="JEM69" s="285"/>
      <c r="JEN69" s="285"/>
      <c r="JEO69" s="285"/>
      <c r="JEP69" s="285"/>
      <c r="JEQ69" s="285"/>
      <c r="JER69" s="285"/>
      <c r="JES69" s="285"/>
      <c r="JET69" s="285"/>
      <c r="JEU69" s="285"/>
      <c r="JEV69" s="285"/>
      <c r="JEW69" s="285"/>
      <c r="JEX69" s="285"/>
      <c r="JEY69" s="285"/>
      <c r="JEZ69" s="285"/>
      <c r="JFA69" s="285"/>
      <c r="JFB69" s="285"/>
      <c r="JFC69" s="285"/>
      <c r="JFD69" s="285"/>
      <c r="JFE69" s="285"/>
      <c r="JFF69" s="285"/>
      <c r="JFG69" s="285"/>
      <c r="JFH69" s="285"/>
      <c r="JFI69" s="285"/>
      <c r="JFJ69" s="285"/>
      <c r="JFK69" s="285"/>
      <c r="JFL69" s="285"/>
      <c r="JFM69" s="285"/>
      <c r="JFN69" s="285"/>
      <c r="JFO69" s="285"/>
      <c r="JFP69" s="285"/>
      <c r="JFQ69" s="285"/>
      <c r="JFR69" s="285"/>
      <c r="JFS69" s="285"/>
      <c r="JFT69" s="285"/>
      <c r="JFU69" s="285"/>
      <c r="JFV69" s="285"/>
      <c r="JFW69" s="285"/>
      <c r="JFX69" s="285"/>
      <c r="JFY69" s="285"/>
      <c r="JFZ69" s="285"/>
      <c r="JGA69" s="285"/>
      <c r="JGB69" s="285"/>
      <c r="JGC69" s="285"/>
      <c r="JGD69" s="285"/>
      <c r="JGE69" s="285"/>
      <c r="JGF69" s="285"/>
      <c r="JGG69" s="285"/>
      <c r="JGH69" s="285"/>
      <c r="JGI69" s="285"/>
      <c r="JGJ69" s="285"/>
      <c r="JGK69" s="285"/>
      <c r="JGL69" s="285"/>
      <c r="JGM69" s="285"/>
      <c r="JGN69" s="285"/>
      <c r="JGO69" s="285"/>
      <c r="JGP69" s="285"/>
      <c r="JGQ69" s="285"/>
      <c r="JGR69" s="285"/>
      <c r="JGS69" s="285"/>
      <c r="JGT69" s="285"/>
      <c r="JGU69" s="285"/>
      <c r="JGV69" s="285"/>
      <c r="JGW69" s="285"/>
      <c r="JGX69" s="285"/>
      <c r="JGY69" s="285"/>
      <c r="JGZ69" s="285"/>
      <c r="JHA69" s="285"/>
      <c r="JHB69" s="285"/>
      <c r="JHC69" s="285"/>
      <c r="JHD69" s="285"/>
      <c r="JHE69" s="285"/>
      <c r="JHF69" s="285"/>
      <c r="JHG69" s="285"/>
      <c r="JHH69" s="285"/>
      <c r="JHI69" s="285"/>
      <c r="JHJ69" s="285"/>
      <c r="JHK69" s="285"/>
      <c r="JHL69" s="285"/>
      <c r="JHM69" s="285"/>
      <c r="JHN69" s="285"/>
      <c r="JHO69" s="285"/>
      <c r="JHP69" s="285"/>
      <c r="JHQ69" s="285"/>
      <c r="JHR69" s="285"/>
      <c r="JHS69" s="285"/>
      <c r="JHT69" s="285"/>
      <c r="JHU69" s="285"/>
      <c r="JHV69" s="285"/>
      <c r="JHW69" s="285"/>
      <c r="JHX69" s="285"/>
      <c r="JHY69" s="285"/>
      <c r="JHZ69" s="285"/>
      <c r="JIA69" s="285"/>
      <c r="JIB69" s="285"/>
      <c r="JIC69" s="285"/>
      <c r="JID69" s="285"/>
      <c r="JIE69" s="285"/>
      <c r="JIF69" s="285"/>
      <c r="JIG69" s="285"/>
      <c r="JIH69" s="285"/>
      <c r="JII69" s="285"/>
      <c r="JIJ69" s="285"/>
      <c r="JIK69" s="285"/>
      <c r="JIL69" s="285"/>
      <c r="JIM69" s="285"/>
      <c r="JIN69" s="285"/>
      <c r="JIO69" s="285"/>
      <c r="JIP69" s="285"/>
      <c r="JIQ69" s="285"/>
      <c r="JIR69" s="285"/>
      <c r="JIS69" s="285"/>
      <c r="JIT69" s="285"/>
      <c r="JIU69" s="285"/>
      <c r="JIV69" s="285"/>
      <c r="JIW69" s="285"/>
      <c r="JIX69" s="285"/>
      <c r="JIY69" s="285"/>
      <c r="JIZ69" s="285"/>
      <c r="JJA69" s="285"/>
      <c r="JJB69" s="285"/>
      <c r="JJC69" s="285"/>
      <c r="JJD69" s="285"/>
      <c r="JJE69" s="285"/>
      <c r="JJF69" s="285"/>
      <c r="JJG69" s="285"/>
      <c r="JJH69" s="285"/>
      <c r="JJI69" s="285"/>
      <c r="JJJ69" s="285"/>
      <c r="JJK69" s="285"/>
      <c r="JJL69" s="285"/>
      <c r="JJM69" s="285"/>
      <c r="JJN69" s="285"/>
      <c r="JJO69" s="285"/>
      <c r="JJP69" s="285"/>
      <c r="JJQ69" s="285"/>
      <c r="JJR69" s="285"/>
      <c r="JJS69" s="285"/>
      <c r="JJT69" s="285"/>
      <c r="JJU69" s="285"/>
      <c r="JJV69" s="285"/>
      <c r="JJW69" s="285"/>
      <c r="JJX69" s="285"/>
      <c r="JJY69" s="285"/>
      <c r="JJZ69" s="285"/>
      <c r="JKA69" s="285"/>
      <c r="JKB69" s="285"/>
      <c r="JKC69" s="285"/>
      <c r="JKD69" s="285"/>
      <c r="JKE69" s="285"/>
      <c r="JKF69" s="285"/>
      <c r="JKG69" s="285"/>
      <c r="JKH69" s="285"/>
      <c r="JKI69" s="285"/>
      <c r="JKJ69" s="285"/>
      <c r="JKK69" s="285"/>
      <c r="JKL69" s="285"/>
      <c r="JKM69" s="285"/>
      <c r="JKN69" s="285"/>
      <c r="JKO69" s="285"/>
      <c r="JKP69" s="285"/>
      <c r="JKQ69" s="285"/>
      <c r="JKR69" s="285"/>
      <c r="JKS69" s="285"/>
      <c r="JKT69" s="285"/>
      <c r="JKU69" s="285"/>
      <c r="JKV69" s="285"/>
      <c r="JKW69" s="285"/>
      <c r="JKX69" s="285"/>
      <c r="JKY69" s="285"/>
      <c r="JKZ69" s="285"/>
      <c r="JLA69" s="285"/>
      <c r="JLB69" s="285"/>
      <c r="JLC69" s="285"/>
      <c r="JLD69" s="285"/>
      <c r="JLE69" s="285"/>
      <c r="JLF69" s="285"/>
      <c r="JLG69" s="285"/>
      <c r="JLH69" s="285"/>
      <c r="JLI69" s="285"/>
      <c r="JLJ69" s="285"/>
      <c r="JLK69" s="285"/>
      <c r="JLL69" s="285"/>
      <c r="JLM69" s="285"/>
      <c r="JLN69" s="285"/>
      <c r="JLO69" s="285"/>
      <c r="JLP69" s="285"/>
      <c r="JLQ69" s="285"/>
      <c r="JLR69" s="285"/>
      <c r="JLS69" s="285"/>
      <c r="JLT69" s="285"/>
      <c r="JLU69" s="285"/>
      <c r="JLV69" s="285"/>
      <c r="JLW69" s="285"/>
      <c r="JLX69" s="285"/>
      <c r="JLY69" s="285"/>
      <c r="JLZ69" s="285"/>
      <c r="JMA69" s="285"/>
      <c r="JMB69" s="285"/>
      <c r="JMC69" s="285"/>
      <c r="JMD69" s="285"/>
      <c r="JME69" s="285"/>
      <c r="JMF69" s="285"/>
      <c r="JMG69" s="285"/>
      <c r="JMH69" s="285"/>
      <c r="JMI69" s="285"/>
      <c r="JMJ69" s="285"/>
      <c r="JMK69" s="285"/>
      <c r="JML69" s="285"/>
      <c r="JMM69" s="285"/>
      <c r="JMN69" s="285"/>
      <c r="JMO69" s="285"/>
      <c r="JMP69" s="285"/>
      <c r="JMQ69" s="285"/>
      <c r="JMR69" s="285"/>
      <c r="JMS69" s="285"/>
      <c r="JMT69" s="285"/>
      <c r="JMU69" s="285"/>
      <c r="JMV69" s="285"/>
      <c r="JMW69" s="285"/>
      <c r="JMX69" s="285"/>
      <c r="JMY69" s="285"/>
      <c r="JMZ69" s="285"/>
      <c r="JNA69" s="285"/>
      <c r="JNB69" s="285"/>
      <c r="JNC69" s="285"/>
      <c r="JND69" s="285"/>
      <c r="JNE69" s="285"/>
      <c r="JNF69" s="285"/>
      <c r="JNG69" s="285"/>
      <c r="JNH69" s="285"/>
      <c r="JNI69" s="285"/>
      <c r="JNJ69" s="285"/>
      <c r="JNK69" s="285"/>
      <c r="JNL69" s="285"/>
      <c r="JNM69" s="285"/>
      <c r="JNN69" s="285"/>
      <c r="JNO69" s="285"/>
      <c r="JNP69" s="285"/>
      <c r="JNQ69" s="285"/>
      <c r="JNR69" s="285"/>
      <c r="JNS69" s="285"/>
      <c r="JNT69" s="285"/>
      <c r="JNU69" s="285"/>
      <c r="JNV69" s="285"/>
      <c r="JNW69" s="285"/>
      <c r="JNX69" s="285"/>
      <c r="JNY69" s="285"/>
      <c r="JNZ69" s="285"/>
      <c r="JOA69" s="285"/>
      <c r="JOB69" s="285"/>
      <c r="JOC69" s="285"/>
      <c r="JOD69" s="285"/>
      <c r="JOE69" s="285"/>
      <c r="JOF69" s="285"/>
      <c r="JOG69" s="285"/>
      <c r="JOH69" s="285"/>
      <c r="JOI69" s="285"/>
      <c r="JOJ69" s="285"/>
      <c r="JOK69" s="285"/>
      <c r="JOL69" s="285"/>
      <c r="JOM69" s="285"/>
      <c r="JON69" s="285"/>
      <c r="JOO69" s="285"/>
      <c r="JOP69" s="285"/>
      <c r="JOQ69" s="285"/>
      <c r="JOR69" s="285"/>
      <c r="JOS69" s="285"/>
      <c r="JOT69" s="285"/>
      <c r="JOU69" s="285"/>
      <c r="JOV69" s="285"/>
      <c r="JOW69" s="285"/>
      <c r="JOX69" s="285"/>
      <c r="JOY69" s="285"/>
      <c r="JOZ69" s="285"/>
      <c r="JPA69" s="285"/>
      <c r="JPB69" s="285"/>
      <c r="JPC69" s="285"/>
      <c r="JPD69" s="285"/>
      <c r="JPE69" s="285"/>
      <c r="JPF69" s="285"/>
      <c r="JPG69" s="285"/>
      <c r="JPH69" s="285"/>
      <c r="JPI69" s="285"/>
      <c r="JPJ69" s="285"/>
      <c r="JPK69" s="285"/>
      <c r="JPL69" s="285"/>
      <c r="JPM69" s="285"/>
      <c r="JPN69" s="285"/>
      <c r="JPO69" s="285"/>
      <c r="JPP69" s="285"/>
      <c r="JPQ69" s="285"/>
      <c r="JPR69" s="285"/>
      <c r="JPS69" s="285"/>
      <c r="JPT69" s="285"/>
      <c r="JPU69" s="285"/>
      <c r="JPV69" s="285"/>
      <c r="JPW69" s="285"/>
      <c r="JPX69" s="285"/>
      <c r="JPY69" s="285"/>
      <c r="JPZ69" s="285"/>
      <c r="JQA69" s="285"/>
      <c r="JQB69" s="285"/>
      <c r="JQC69" s="285"/>
      <c r="JQD69" s="285"/>
      <c r="JQE69" s="285"/>
      <c r="JQF69" s="285"/>
      <c r="JQG69" s="285"/>
      <c r="JQH69" s="285"/>
      <c r="JQI69" s="285"/>
      <c r="JQJ69" s="285"/>
      <c r="JQK69" s="285"/>
      <c r="JQL69" s="285"/>
      <c r="JQM69" s="285"/>
      <c r="JQN69" s="285"/>
      <c r="JQO69" s="285"/>
      <c r="JQP69" s="285"/>
      <c r="JQQ69" s="285"/>
      <c r="JQR69" s="285"/>
      <c r="JQS69" s="285"/>
      <c r="JQT69" s="285"/>
      <c r="JQU69" s="285"/>
      <c r="JQV69" s="285"/>
      <c r="JQW69" s="285"/>
      <c r="JQX69" s="285"/>
      <c r="JQY69" s="285"/>
      <c r="JQZ69" s="285"/>
      <c r="JRA69" s="285"/>
      <c r="JRB69" s="285"/>
      <c r="JRC69" s="285"/>
      <c r="JRD69" s="285"/>
      <c r="JRE69" s="285"/>
      <c r="JRF69" s="285"/>
      <c r="JRG69" s="285"/>
      <c r="JRH69" s="285"/>
      <c r="JRI69" s="285"/>
      <c r="JRJ69" s="285"/>
      <c r="JRK69" s="285"/>
      <c r="JRL69" s="285"/>
      <c r="JRM69" s="285"/>
      <c r="JRN69" s="285"/>
      <c r="JRO69" s="285"/>
      <c r="JRP69" s="285"/>
      <c r="JRQ69" s="285"/>
      <c r="JRR69" s="285"/>
      <c r="JRS69" s="285"/>
      <c r="JRT69" s="285"/>
      <c r="JRU69" s="285"/>
      <c r="JRV69" s="285"/>
      <c r="JRW69" s="285"/>
      <c r="JRX69" s="285"/>
      <c r="JRY69" s="285"/>
      <c r="JRZ69" s="285"/>
      <c r="JSA69" s="285"/>
      <c r="JSB69" s="285"/>
      <c r="JSC69" s="285"/>
      <c r="JSD69" s="285"/>
      <c r="JSE69" s="285"/>
      <c r="JSF69" s="285"/>
      <c r="JSG69" s="285"/>
      <c r="JSH69" s="285"/>
      <c r="JSI69" s="285"/>
      <c r="JSJ69" s="285"/>
      <c r="JSK69" s="285"/>
      <c r="JSL69" s="285"/>
      <c r="JSM69" s="285"/>
      <c r="JSN69" s="285"/>
      <c r="JSO69" s="285"/>
      <c r="JSP69" s="285"/>
      <c r="JSQ69" s="285"/>
      <c r="JSR69" s="285"/>
      <c r="JSS69" s="285"/>
      <c r="JST69" s="285"/>
      <c r="JSU69" s="285"/>
      <c r="JSV69" s="285"/>
      <c r="JSW69" s="285"/>
      <c r="JSX69" s="285"/>
      <c r="JSY69" s="285"/>
      <c r="JSZ69" s="285"/>
      <c r="JTA69" s="285"/>
      <c r="JTB69" s="285"/>
      <c r="JTC69" s="285"/>
      <c r="JTD69" s="285"/>
      <c r="JTE69" s="285"/>
      <c r="JTF69" s="285"/>
      <c r="JTG69" s="285"/>
      <c r="JTH69" s="285"/>
      <c r="JTI69" s="285"/>
      <c r="JTJ69" s="285"/>
      <c r="JTK69" s="285"/>
      <c r="JTL69" s="285"/>
      <c r="JTM69" s="285"/>
      <c r="JTN69" s="285"/>
      <c r="JTO69" s="285"/>
      <c r="JTP69" s="285"/>
      <c r="JTQ69" s="285"/>
      <c r="JTR69" s="285"/>
      <c r="JTS69" s="285"/>
      <c r="JTT69" s="285"/>
      <c r="JTU69" s="285"/>
      <c r="JTV69" s="285"/>
      <c r="JTW69" s="285"/>
      <c r="JTX69" s="285"/>
      <c r="JTY69" s="285"/>
      <c r="JTZ69" s="285"/>
      <c r="JUA69" s="285"/>
      <c r="JUB69" s="285"/>
      <c r="JUC69" s="285"/>
      <c r="JUD69" s="285"/>
      <c r="JUE69" s="285"/>
      <c r="JUF69" s="285"/>
      <c r="JUG69" s="285"/>
      <c r="JUH69" s="285"/>
      <c r="JUI69" s="285"/>
      <c r="JUJ69" s="285"/>
      <c r="JUK69" s="285"/>
      <c r="JUL69" s="285"/>
      <c r="JUM69" s="285"/>
      <c r="JUN69" s="285"/>
      <c r="JUO69" s="285"/>
      <c r="JUP69" s="285"/>
      <c r="JUQ69" s="285"/>
      <c r="JUR69" s="285"/>
      <c r="JUS69" s="285"/>
      <c r="JUT69" s="285"/>
      <c r="JUU69" s="285"/>
      <c r="JUV69" s="285"/>
      <c r="JUW69" s="285"/>
      <c r="JUX69" s="285"/>
      <c r="JUY69" s="285"/>
      <c r="JUZ69" s="285"/>
      <c r="JVA69" s="285"/>
      <c r="JVB69" s="285"/>
      <c r="JVC69" s="285"/>
      <c r="JVD69" s="285"/>
      <c r="JVE69" s="285"/>
      <c r="JVF69" s="285"/>
      <c r="JVG69" s="285"/>
      <c r="JVH69" s="285"/>
      <c r="JVI69" s="285"/>
      <c r="JVJ69" s="285"/>
      <c r="JVK69" s="285"/>
      <c r="JVL69" s="285"/>
      <c r="JVM69" s="285"/>
      <c r="JVN69" s="285"/>
      <c r="JVO69" s="285"/>
      <c r="JVP69" s="285"/>
      <c r="JVQ69" s="285"/>
      <c r="JVR69" s="285"/>
      <c r="JVS69" s="285"/>
      <c r="JVT69" s="285"/>
      <c r="JVU69" s="285"/>
      <c r="JVV69" s="285"/>
      <c r="JVW69" s="285"/>
      <c r="JVX69" s="285"/>
      <c r="JVY69" s="285"/>
      <c r="JVZ69" s="285"/>
      <c r="JWA69" s="285"/>
      <c r="JWB69" s="285"/>
      <c r="JWC69" s="285"/>
      <c r="JWD69" s="285"/>
      <c r="JWE69" s="285"/>
      <c r="JWF69" s="285"/>
      <c r="JWG69" s="285"/>
      <c r="JWH69" s="285"/>
      <c r="JWI69" s="285"/>
      <c r="JWJ69" s="285"/>
      <c r="JWK69" s="285"/>
      <c r="JWL69" s="285"/>
      <c r="JWM69" s="285"/>
      <c r="JWN69" s="285"/>
      <c r="JWO69" s="285"/>
      <c r="JWP69" s="285"/>
      <c r="JWQ69" s="285"/>
      <c r="JWR69" s="285"/>
      <c r="JWS69" s="285"/>
      <c r="JWT69" s="285"/>
      <c r="JWU69" s="285"/>
      <c r="JWV69" s="285"/>
      <c r="JWW69" s="285"/>
      <c r="JWX69" s="285"/>
      <c r="JWY69" s="285"/>
      <c r="JWZ69" s="285"/>
      <c r="JXA69" s="285"/>
      <c r="JXB69" s="285"/>
      <c r="JXC69" s="285"/>
      <c r="JXD69" s="285"/>
      <c r="JXE69" s="285"/>
      <c r="JXF69" s="285"/>
      <c r="JXG69" s="285"/>
      <c r="JXH69" s="285"/>
      <c r="JXI69" s="285"/>
      <c r="JXJ69" s="285"/>
      <c r="JXK69" s="285"/>
      <c r="JXL69" s="285"/>
      <c r="JXM69" s="285"/>
      <c r="JXN69" s="285"/>
      <c r="JXO69" s="285"/>
      <c r="JXP69" s="285"/>
      <c r="JXQ69" s="285"/>
      <c r="JXR69" s="285"/>
      <c r="JXS69" s="285"/>
      <c r="JXT69" s="285"/>
      <c r="JXU69" s="285"/>
      <c r="JXV69" s="285"/>
      <c r="JXW69" s="285"/>
      <c r="JXX69" s="285"/>
      <c r="JXY69" s="285"/>
      <c r="JXZ69" s="285"/>
      <c r="JYA69" s="285"/>
      <c r="JYB69" s="285"/>
      <c r="JYC69" s="285"/>
      <c r="JYD69" s="285"/>
      <c r="JYE69" s="285"/>
      <c r="JYF69" s="285"/>
      <c r="JYG69" s="285"/>
      <c r="JYH69" s="285"/>
      <c r="JYI69" s="285"/>
      <c r="JYJ69" s="285"/>
      <c r="JYK69" s="285"/>
      <c r="JYL69" s="285"/>
      <c r="JYM69" s="285"/>
      <c r="JYN69" s="285"/>
      <c r="JYO69" s="285"/>
      <c r="JYP69" s="285"/>
      <c r="JYQ69" s="285"/>
      <c r="JYR69" s="285"/>
      <c r="JYS69" s="285"/>
      <c r="JYT69" s="285"/>
      <c r="JYU69" s="285"/>
      <c r="JYV69" s="285"/>
      <c r="JYW69" s="285"/>
      <c r="JYX69" s="285"/>
      <c r="JYY69" s="285"/>
      <c r="JYZ69" s="285"/>
      <c r="JZA69" s="285"/>
      <c r="JZB69" s="285"/>
      <c r="JZC69" s="285"/>
      <c r="JZD69" s="285"/>
      <c r="JZE69" s="285"/>
      <c r="JZF69" s="285"/>
      <c r="JZG69" s="285"/>
      <c r="JZH69" s="285"/>
      <c r="JZI69" s="285"/>
      <c r="JZJ69" s="285"/>
      <c r="JZK69" s="285"/>
      <c r="JZL69" s="285"/>
      <c r="JZM69" s="285"/>
      <c r="JZN69" s="285"/>
      <c r="JZO69" s="285"/>
      <c r="JZP69" s="285"/>
      <c r="JZQ69" s="285"/>
      <c r="JZR69" s="285"/>
      <c r="JZS69" s="285"/>
      <c r="JZT69" s="285"/>
      <c r="JZU69" s="285"/>
      <c r="JZV69" s="285"/>
      <c r="JZW69" s="285"/>
      <c r="JZX69" s="285"/>
      <c r="JZY69" s="285"/>
      <c r="JZZ69" s="285"/>
      <c r="KAA69" s="285"/>
      <c r="KAB69" s="285"/>
      <c r="KAC69" s="285"/>
      <c r="KAD69" s="285"/>
      <c r="KAE69" s="285"/>
      <c r="KAF69" s="285"/>
      <c r="KAG69" s="285"/>
      <c r="KAH69" s="285"/>
      <c r="KAI69" s="285"/>
      <c r="KAJ69" s="285"/>
      <c r="KAK69" s="285"/>
      <c r="KAL69" s="285"/>
      <c r="KAM69" s="285"/>
      <c r="KAN69" s="285"/>
      <c r="KAO69" s="285"/>
      <c r="KAP69" s="285"/>
      <c r="KAQ69" s="285"/>
      <c r="KAR69" s="285"/>
      <c r="KAS69" s="285"/>
      <c r="KAT69" s="285"/>
      <c r="KAU69" s="285"/>
      <c r="KAV69" s="285"/>
      <c r="KAW69" s="285"/>
      <c r="KAX69" s="285"/>
      <c r="KAY69" s="285"/>
      <c r="KAZ69" s="285"/>
      <c r="KBA69" s="285"/>
      <c r="KBB69" s="285"/>
      <c r="KBC69" s="285"/>
      <c r="KBD69" s="285"/>
      <c r="KBE69" s="285"/>
      <c r="KBF69" s="285"/>
      <c r="KBG69" s="285"/>
      <c r="KBH69" s="285"/>
      <c r="KBI69" s="285"/>
      <c r="KBJ69" s="285"/>
      <c r="KBK69" s="285"/>
      <c r="KBL69" s="285"/>
      <c r="KBM69" s="285"/>
      <c r="KBN69" s="285"/>
      <c r="KBO69" s="285"/>
      <c r="KBP69" s="285"/>
      <c r="KBQ69" s="285"/>
      <c r="KBR69" s="285"/>
      <c r="KBS69" s="285"/>
      <c r="KBT69" s="285"/>
      <c r="KBU69" s="285"/>
      <c r="KBV69" s="285"/>
      <c r="KBW69" s="285"/>
      <c r="KBX69" s="285"/>
      <c r="KBY69" s="285"/>
      <c r="KBZ69" s="285"/>
      <c r="KCA69" s="285"/>
      <c r="KCB69" s="285"/>
      <c r="KCC69" s="285"/>
      <c r="KCD69" s="285"/>
      <c r="KCE69" s="285"/>
      <c r="KCF69" s="285"/>
      <c r="KCG69" s="285"/>
      <c r="KCH69" s="285"/>
      <c r="KCI69" s="285"/>
      <c r="KCJ69" s="285"/>
      <c r="KCK69" s="285"/>
      <c r="KCL69" s="285"/>
      <c r="KCM69" s="285"/>
      <c r="KCN69" s="285"/>
      <c r="KCO69" s="285"/>
      <c r="KCP69" s="285"/>
      <c r="KCQ69" s="285"/>
      <c r="KCR69" s="285"/>
      <c r="KCS69" s="285"/>
      <c r="KCT69" s="285"/>
      <c r="KCU69" s="285"/>
      <c r="KCV69" s="285"/>
      <c r="KCW69" s="285"/>
      <c r="KCX69" s="285"/>
      <c r="KCY69" s="285"/>
      <c r="KCZ69" s="285"/>
      <c r="KDA69" s="285"/>
      <c r="KDB69" s="285"/>
      <c r="KDC69" s="285"/>
      <c r="KDD69" s="285"/>
      <c r="KDE69" s="285"/>
      <c r="KDF69" s="285"/>
      <c r="KDG69" s="285"/>
      <c r="KDH69" s="285"/>
      <c r="KDI69" s="285"/>
      <c r="KDJ69" s="285"/>
      <c r="KDK69" s="285"/>
      <c r="KDL69" s="285"/>
      <c r="KDM69" s="285"/>
      <c r="KDN69" s="285"/>
      <c r="KDO69" s="285"/>
      <c r="KDP69" s="285"/>
      <c r="KDQ69" s="285"/>
      <c r="KDR69" s="285"/>
      <c r="KDS69" s="285"/>
      <c r="KDT69" s="285"/>
      <c r="KDU69" s="285"/>
      <c r="KDV69" s="285"/>
      <c r="KDW69" s="285"/>
      <c r="KDX69" s="285"/>
      <c r="KDY69" s="285"/>
      <c r="KDZ69" s="285"/>
      <c r="KEA69" s="285"/>
      <c r="KEB69" s="285"/>
      <c r="KEC69" s="285"/>
      <c r="KED69" s="285"/>
      <c r="KEE69" s="285"/>
      <c r="KEF69" s="285"/>
      <c r="KEG69" s="285"/>
      <c r="KEH69" s="285"/>
      <c r="KEI69" s="285"/>
      <c r="KEJ69" s="285"/>
      <c r="KEK69" s="285"/>
      <c r="KEL69" s="285"/>
      <c r="KEM69" s="285"/>
      <c r="KEN69" s="285"/>
      <c r="KEO69" s="285"/>
      <c r="KEP69" s="285"/>
      <c r="KEQ69" s="285"/>
      <c r="KER69" s="285"/>
      <c r="KES69" s="285"/>
      <c r="KET69" s="285"/>
      <c r="KEU69" s="285"/>
      <c r="KEV69" s="285"/>
      <c r="KEW69" s="285"/>
      <c r="KEX69" s="285"/>
      <c r="KEY69" s="285"/>
      <c r="KEZ69" s="285"/>
      <c r="KFA69" s="285"/>
      <c r="KFB69" s="285"/>
      <c r="KFC69" s="285"/>
      <c r="KFD69" s="285"/>
      <c r="KFE69" s="285"/>
      <c r="KFF69" s="285"/>
      <c r="KFG69" s="285"/>
      <c r="KFH69" s="285"/>
      <c r="KFI69" s="285"/>
      <c r="KFJ69" s="285"/>
      <c r="KFK69" s="285"/>
      <c r="KFL69" s="285"/>
      <c r="KFM69" s="285"/>
      <c r="KFN69" s="285"/>
      <c r="KFO69" s="285"/>
      <c r="KFP69" s="285"/>
      <c r="KFQ69" s="285"/>
      <c r="KFR69" s="285"/>
      <c r="KFS69" s="285"/>
      <c r="KFT69" s="285"/>
      <c r="KFU69" s="285"/>
      <c r="KFV69" s="285"/>
      <c r="KFW69" s="285"/>
      <c r="KFX69" s="285"/>
      <c r="KFY69" s="285"/>
      <c r="KFZ69" s="285"/>
      <c r="KGA69" s="285"/>
      <c r="KGB69" s="285"/>
      <c r="KGC69" s="285"/>
      <c r="KGD69" s="285"/>
      <c r="KGE69" s="285"/>
      <c r="KGF69" s="285"/>
      <c r="KGG69" s="285"/>
      <c r="KGH69" s="285"/>
      <c r="KGI69" s="285"/>
      <c r="KGJ69" s="285"/>
      <c r="KGK69" s="285"/>
      <c r="KGL69" s="285"/>
      <c r="KGM69" s="285"/>
      <c r="KGN69" s="285"/>
      <c r="KGO69" s="285"/>
      <c r="KGP69" s="285"/>
      <c r="KGQ69" s="285"/>
      <c r="KGR69" s="285"/>
      <c r="KGS69" s="285"/>
      <c r="KGT69" s="285"/>
      <c r="KGU69" s="285"/>
      <c r="KGV69" s="285"/>
      <c r="KGW69" s="285"/>
      <c r="KGX69" s="285"/>
      <c r="KGY69" s="285"/>
      <c r="KGZ69" s="285"/>
      <c r="KHA69" s="285"/>
      <c r="KHB69" s="285"/>
      <c r="KHC69" s="285"/>
      <c r="KHD69" s="285"/>
      <c r="KHE69" s="285"/>
      <c r="KHF69" s="285"/>
      <c r="KHG69" s="285"/>
      <c r="KHH69" s="285"/>
      <c r="KHI69" s="285"/>
      <c r="KHJ69" s="285"/>
      <c r="KHK69" s="285"/>
      <c r="KHL69" s="285"/>
      <c r="KHM69" s="285"/>
      <c r="KHN69" s="285"/>
      <c r="KHO69" s="285"/>
      <c r="KHP69" s="285"/>
      <c r="KHQ69" s="285"/>
      <c r="KHR69" s="285"/>
      <c r="KHS69" s="285"/>
      <c r="KHT69" s="285"/>
      <c r="KHU69" s="285"/>
      <c r="KHV69" s="285"/>
      <c r="KHW69" s="285"/>
      <c r="KHX69" s="285"/>
      <c r="KHY69" s="285"/>
      <c r="KHZ69" s="285"/>
      <c r="KIA69" s="285"/>
      <c r="KIB69" s="285"/>
      <c r="KIC69" s="285"/>
      <c r="KID69" s="285"/>
      <c r="KIE69" s="285"/>
      <c r="KIF69" s="285"/>
      <c r="KIG69" s="285"/>
      <c r="KIH69" s="285"/>
      <c r="KII69" s="285"/>
      <c r="KIJ69" s="285"/>
      <c r="KIK69" s="285"/>
      <c r="KIL69" s="285"/>
      <c r="KIM69" s="285"/>
      <c r="KIN69" s="285"/>
      <c r="KIO69" s="285"/>
      <c r="KIP69" s="285"/>
      <c r="KIQ69" s="285"/>
      <c r="KIR69" s="285"/>
      <c r="KIS69" s="285"/>
      <c r="KIT69" s="285"/>
      <c r="KIU69" s="285"/>
      <c r="KIV69" s="285"/>
      <c r="KIW69" s="285"/>
      <c r="KIX69" s="285"/>
      <c r="KIY69" s="285"/>
      <c r="KIZ69" s="285"/>
      <c r="KJA69" s="285"/>
      <c r="KJB69" s="285"/>
      <c r="KJC69" s="285"/>
      <c r="KJD69" s="285"/>
      <c r="KJE69" s="285"/>
      <c r="KJF69" s="285"/>
      <c r="KJG69" s="285"/>
      <c r="KJH69" s="285"/>
      <c r="KJI69" s="285"/>
      <c r="KJJ69" s="285"/>
      <c r="KJK69" s="285"/>
      <c r="KJL69" s="285"/>
      <c r="KJM69" s="285"/>
      <c r="KJN69" s="285"/>
      <c r="KJO69" s="285"/>
      <c r="KJP69" s="285"/>
      <c r="KJQ69" s="285"/>
      <c r="KJR69" s="285"/>
      <c r="KJS69" s="285"/>
      <c r="KJT69" s="285"/>
      <c r="KJU69" s="285"/>
      <c r="KJV69" s="285"/>
      <c r="KJW69" s="285"/>
      <c r="KJX69" s="285"/>
      <c r="KJY69" s="285"/>
      <c r="KJZ69" s="285"/>
      <c r="KKA69" s="285"/>
      <c r="KKB69" s="285"/>
      <c r="KKC69" s="285"/>
      <c r="KKD69" s="285"/>
      <c r="KKE69" s="285"/>
      <c r="KKF69" s="285"/>
      <c r="KKG69" s="285"/>
      <c r="KKH69" s="285"/>
      <c r="KKI69" s="285"/>
      <c r="KKJ69" s="285"/>
      <c r="KKK69" s="285"/>
      <c r="KKL69" s="285"/>
      <c r="KKM69" s="285"/>
      <c r="KKN69" s="285"/>
      <c r="KKO69" s="285"/>
      <c r="KKP69" s="285"/>
      <c r="KKQ69" s="285"/>
      <c r="KKR69" s="285"/>
      <c r="KKS69" s="285"/>
      <c r="KKT69" s="285"/>
      <c r="KKU69" s="285"/>
      <c r="KKV69" s="285"/>
      <c r="KKW69" s="285"/>
      <c r="KKX69" s="285"/>
      <c r="KKY69" s="285"/>
      <c r="KKZ69" s="285"/>
      <c r="KLA69" s="285"/>
      <c r="KLB69" s="285"/>
      <c r="KLC69" s="285"/>
      <c r="KLD69" s="285"/>
      <c r="KLE69" s="285"/>
      <c r="KLF69" s="285"/>
      <c r="KLG69" s="285"/>
      <c r="KLH69" s="285"/>
      <c r="KLI69" s="285"/>
      <c r="KLJ69" s="285"/>
      <c r="KLK69" s="285"/>
      <c r="KLL69" s="285"/>
      <c r="KLM69" s="285"/>
      <c r="KLN69" s="285"/>
      <c r="KLO69" s="285"/>
      <c r="KLP69" s="285"/>
      <c r="KLQ69" s="285"/>
      <c r="KLR69" s="285"/>
      <c r="KLS69" s="285"/>
      <c r="KLT69" s="285"/>
      <c r="KLU69" s="285"/>
      <c r="KLV69" s="285"/>
      <c r="KLW69" s="285"/>
      <c r="KLX69" s="285"/>
      <c r="KLY69" s="285"/>
      <c r="KLZ69" s="285"/>
      <c r="KMA69" s="285"/>
      <c r="KMB69" s="285"/>
      <c r="KMC69" s="285"/>
      <c r="KMD69" s="285"/>
      <c r="KME69" s="285"/>
      <c r="KMF69" s="285"/>
      <c r="KMG69" s="285"/>
      <c r="KMH69" s="285"/>
      <c r="KMI69" s="285"/>
      <c r="KMJ69" s="285"/>
      <c r="KMK69" s="285"/>
      <c r="KML69" s="285"/>
      <c r="KMM69" s="285"/>
      <c r="KMN69" s="285"/>
      <c r="KMO69" s="285"/>
      <c r="KMP69" s="285"/>
      <c r="KMQ69" s="285"/>
      <c r="KMR69" s="285"/>
      <c r="KMS69" s="285"/>
      <c r="KMT69" s="285"/>
      <c r="KMU69" s="285"/>
      <c r="KMV69" s="285"/>
      <c r="KMW69" s="285"/>
      <c r="KMX69" s="285"/>
      <c r="KMY69" s="285"/>
      <c r="KMZ69" s="285"/>
      <c r="KNA69" s="285"/>
      <c r="KNB69" s="285"/>
      <c r="KNC69" s="285"/>
      <c r="KND69" s="285"/>
      <c r="KNE69" s="285"/>
      <c r="KNF69" s="285"/>
      <c r="KNG69" s="285"/>
      <c r="KNH69" s="285"/>
      <c r="KNI69" s="285"/>
      <c r="KNJ69" s="285"/>
      <c r="KNK69" s="285"/>
      <c r="KNL69" s="285"/>
      <c r="KNM69" s="285"/>
      <c r="KNN69" s="285"/>
      <c r="KNO69" s="285"/>
      <c r="KNP69" s="285"/>
      <c r="KNQ69" s="285"/>
      <c r="KNR69" s="285"/>
      <c r="KNS69" s="285"/>
      <c r="KNT69" s="285"/>
      <c r="KNU69" s="285"/>
      <c r="KNV69" s="285"/>
      <c r="KNW69" s="285"/>
      <c r="KNX69" s="285"/>
      <c r="KNY69" s="285"/>
      <c r="KNZ69" s="285"/>
      <c r="KOA69" s="285"/>
      <c r="KOB69" s="285"/>
      <c r="KOC69" s="285"/>
      <c r="KOD69" s="285"/>
      <c r="KOE69" s="285"/>
      <c r="KOF69" s="285"/>
      <c r="KOG69" s="285"/>
      <c r="KOH69" s="285"/>
      <c r="KOI69" s="285"/>
      <c r="KOJ69" s="285"/>
      <c r="KOK69" s="285"/>
      <c r="KOL69" s="285"/>
      <c r="KOM69" s="285"/>
      <c r="KON69" s="285"/>
      <c r="KOO69" s="285"/>
      <c r="KOP69" s="285"/>
      <c r="KOQ69" s="285"/>
      <c r="KOR69" s="285"/>
      <c r="KOS69" s="285"/>
      <c r="KOT69" s="285"/>
      <c r="KOU69" s="285"/>
      <c r="KOV69" s="285"/>
      <c r="KOW69" s="285"/>
      <c r="KOX69" s="285"/>
      <c r="KOY69" s="285"/>
      <c r="KOZ69" s="285"/>
      <c r="KPA69" s="285"/>
      <c r="KPB69" s="285"/>
      <c r="KPC69" s="285"/>
      <c r="KPD69" s="285"/>
      <c r="KPE69" s="285"/>
      <c r="KPF69" s="285"/>
      <c r="KPG69" s="285"/>
      <c r="KPH69" s="285"/>
      <c r="KPI69" s="285"/>
      <c r="KPJ69" s="285"/>
      <c r="KPK69" s="285"/>
      <c r="KPL69" s="285"/>
      <c r="KPM69" s="285"/>
      <c r="KPN69" s="285"/>
      <c r="KPO69" s="285"/>
      <c r="KPP69" s="285"/>
      <c r="KPQ69" s="285"/>
      <c r="KPR69" s="285"/>
      <c r="KPS69" s="285"/>
      <c r="KPT69" s="285"/>
      <c r="KPU69" s="285"/>
      <c r="KPV69" s="285"/>
      <c r="KPW69" s="285"/>
      <c r="KPX69" s="285"/>
      <c r="KPY69" s="285"/>
      <c r="KPZ69" s="285"/>
      <c r="KQA69" s="285"/>
      <c r="KQB69" s="285"/>
      <c r="KQC69" s="285"/>
      <c r="KQD69" s="285"/>
      <c r="KQE69" s="285"/>
      <c r="KQF69" s="285"/>
      <c r="KQG69" s="285"/>
      <c r="KQH69" s="285"/>
      <c r="KQI69" s="285"/>
      <c r="KQJ69" s="285"/>
      <c r="KQK69" s="285"/>
      <c r="KQL69" s="285"/>
      <c r="KQM69" s="285"/>
      <c r="KQN69" s="285"/>
      <c r="KQO69" s="285"/>
      <c r="KQP69" s="285"/>
      <c r="KQQ69" s="285"/>
      <c r="KQR69" s="285"/>
      <c r="KQS69" s="285"/>
      <c r="KQT69" s="285"/>
      <c r="KQU69" s="285"/>
      <c r="KQV69" s="285"/>
      <c r="KQW69" s="285"/>
      <c r="KQX69" s="285"/>
      <c r="KQY69" s="285"/>
      <c r="KQZ69" s="285"/>
      <c r="KRA69" s="285"/>
      <c r="KRB69" s="285"/>
      <c r="KRC69" s="285"/>
      <c r="KRD69" s="285"/>
      <c r="KRE69" s="285"/>
      <c r="KRF69" s="285"/>
      <c r="KRG69" s="285"/>
      <c r="KRH69" s="285"/>
      <c r="KRI69" s="285"/>
      <c r="KRJ69" s="285"/>
      <c r="KRK69" s="285"/>
      <c r="KRL69" s="285"/>
      <c r="KRM69" s="285"/>
      <c r="KRN69" s="285"/>
      <c r="KRO69" s="285"/>
      <c r="KRP69" s="285"/>
      <c r="KRQ69" s="285"/>
      <c r="KRR69" s="285"/>
      <c r="KRS69" s="285"/>
      <c r="KRT69" s="285"/>
      <c r="KRU69" s="285"/>
      <c r="KRV69" s="285"/>
      <c r="KRW69" s="285"/>
      <c r="KRX69" s="285"/>
      <c r="KRY69" s="285"/>
      <c r="KRZ69" s="285"/>
      <c r="KSA69" s="285"/>
      <c r="KSB69" s="285"/>
      <c r="KSC69" s="285"/>
      <c r="KSD69" s="285"/>
      <c r="KSE69" s="285"/>
      <c r="KSF69" s="285"/>
      <c r="KSG69" s="285"/>
      <c r="KSH69" s="285"/>
      <c r="KSI69" s="285"/>
      <c r="KSJ69" s="285"/>
      <c r="KSK69" s="285"/>
      <c r="KSL69" s="285"/>
      <c r="KSM69" s="285"/>
      <c r="KSN69" s="285"/>
      <c r="KSO69" s="285"/>
      <c r="KSP69" s="285"/>
      <c r="KSQ69" s="285"/>
      <c r="KSR69" s="285"/>
      <c r="KSS69" s="285"/>
      <c r="KST69" s="285"/>
      <c r="KSU69" s="285"/>
      <c r="KSV69" s="285"/>
      <c r="KSW69" s="285"/>
      <c r="KSX69" s="285"/>
      <c r="KSY69" s="285"/>
      <c r="KSZ69" s="285"/>
      <c r="KTA69" s="285"/>
      <c r="KTB69" s="285"/>
      <c r="KTC69" s="285"/>
      <c r="KTD69" s="285"/>
      <c r="KTE69" s="285"/>
      <c r="KTF69" s="285"/>
      <c r="KTG69" s="285"/>
      <c r="KTH69" s="285"/>
      <c r="KTI69" s="285"/>
      <c r="KTJ69" s="285"/>
      <c r="KTK69" s="285"/>
      <c r="KTL69" s="285"/>
      <c r="KTM69" s="285"/>
      <c r="KTN69" s="285"/>
      <c r="KTO69" s="285"/>
      <c r="KTP69" s="285"/>
      <c r="KTQ69" s="285"/>
      <c r="KTR69" s="285"/>
      <c r="KTS69" s="285"/>
      <c r="KTT69" s="285"/>
      <c r="KTU69" s="285"/>
      <c r="KTV69" s="285"/>
      <c r="KTW69" s="285"/>
      <c r="KTX69" s="285"/>
      <c r="KTY69" s="285"/>
      <c r="KTZ69" s="285"/>
      <c r="KUA69" s="285"/>
      <c r="KUB69" s="285"/>
      <c r="KUC69" s="285"/>
      <c r="KUD69" s="285"/>
      <c r="KUE69" s="285"/>
      <c r="KUF69" s="285"/>
      <c r="KUG69" s="285"/>
      <c r="KUH69" s="285"/>
      <c r="KUI69" s="285"/>
      <c r="KUJ69" s="285"/>
      <c r="KUK69" s="285"/>
      <c r="KUL69" s="285"/>
      <c r="KUM69" s="285"/>
      <c r="KUN69" s="285"/>
      <c r="KUO69" s="285"/>
      <c r="KUP69" s="285"/>
      <c r="KUQ69" s="285"/>
      <c r="KUR69" s="285"/>
      <c r="KUS69" s="285"/>
      <c r="KUT69" s="285"/>
      <c r="KUU69" s="285"/>
      <c r="KUV69" s="285"/>
      <c r="KUW69" s="285"/>
      <c r="KUX69" s="285"/>
      <c r="KUY69" s="285"/>
      <c r="KUZ69" s="285"/>
      <c r="KVA69" s="285"/>
      <c r="KVB69" s="285"/>
      <c r="KVC69" s="285"/>
      <c r="KVD69" s="285"/>
      <c r="KVE69" s="285"/>
      <c r="KVF69" s="285"/>
      <c r="KVG69" s="285"/>
      <c r="KVH69" s="285"/>
      <c r="KVI69" s="285"/>
      <c r="KVJ69" s="285"/>
      <c r="KVK69" s="285"/>
      <c r="KVL69" s="285"/>
      <c r="KVM69" s="285"/>
      <c r="KVN69" s="285"/>
      <c r="KVO69" s="285"/>
      <c r="KVP69" s="285"/>
      <c r="KVQ69" s="285"/>
      <c r="KVR69" s="285"/>
      <c r="KVS69" s="285"/>
      <c r="KVT69" s="285"/>
      <c r="KVU69" s="285"/>
      <c r="KVV69" s="285"/>
      <c r="KVW69" s="285"/>
      <c r="KVX69" s="285"/>
      <c r="KVY69" s="285"/>
      <c r="KVZ69" s="285"/>
      <c r="KWA69" s="285"/>
      <c r="KWB69" s="285"/>
      <c r="KWC69" s="285"/>
      <c r="KWD69" s="285"/>
      <c r="KWE69" s="285"/>
      <c r="KWF69" s="285"/>
      <c r="KWG69" s="285"/>
      <c r="KWH69" s="285"/>
      <c r="KWI69" s="285"/>
      <c r="KWJ69" s="285"/>
      <c r="KWK69" s="285"/>
      <c r="KWL69" s="285"/>
      <c r="KWM69" s="285"/>
      <c r="KWN69" s="285"/>
      <c r="KWO69" s="285"/>
      <c r="KWP69" s="285"/>
      <c r="KWQ69" s="285"/>
      <c r="KWR69" s="285"/>
      <c r="KWS69" s="285"/>
      <c r="KWT69" s="285"/>
      <c r="KWU69" s="285"/>
      <c r="KWV69" s="285"/>
      <c r="KWW69" s="285"/>
      <c r="KWX69" s="285"/>
      <c r="KWY69" s="285"/>
      <c r="KWZ69" s="285"/>
      <c r="KXA69" s="285"/>
      <c r="KXB69" s="285"/>
      <c r="KXC69" s="285"/>
      <c r="KXD69" s="285"/>
      <c r="KXE69" s="285"/>
      <c r="KXF69" s="285"/>
      <c r="KXG69" s="285"/>
      <c r="KXH69" s="285"/>
      <c r="KXI69" s="285"/>
      <c r="KXJ69" s="285"/>
      <c r="KXK69" s="285"/>
      <c r="KXL69" s="285"/>
      <c r="KXM69" s="285"/>
      <c r="KXN69" s="285"/>
      <c r="KXO69" s="285"/>
      <c r="KXP69" s="285"/>
      <c r="KXQ69" s="285"/>
      <c r="KXR69" s="285"/>
      <c r="KXS69" s="285"/>
      <c r="KXT69" s="285"/>
      <c r="KXU69" s="285"/>
      <c r="KXV69" s="285"/>
      <c r="KXW69" s="285"/>
      <c r="KXX69" s="285"/>
      <c r="KXY69" s="285"/>
      <c r="KXZ69" s="285"/>
      <c r="KYA69" s="285"/>
      <c r="KYB69" s="285"/>
      <c r="KYC69" s="285"/>
      <c r="KYD69" s="285"/>
      <c r="KYE69" s="285"/>
      <c r="KYF69" s="285"/>
      <c r="KYG69" s="285"/>
      <c r="KYH69" s="285"/>
      <c r="KYI69" s="285"/>
      <c r="KYJ69" s="285"/>
      <c r="KYK69" s="285"/>
      <c r="KYL69" s="285"/>
      <c r="KYM69" s="285"/>
      <c r="KYN69" s="285"/>
      <c r="KYO69" s="285"/>
      <c r="KYP69" s="285"/>
      <c r="KYQ69" s="285"/>
      <c r="KYR69" s="285"/>
      <c r="KYS69" s="285"/>
      <c r="KYT69" s="285"/>
      <c r="KYU69" s="285"/>
      <c r="KYV69" s="285"/>
      <c r="KYW69" s="285"/>
      <c r="KYX69" s="285"/>
      <c r="KYY69" s="285"/>
      <c r="KYZ69" s="285"/>
      <c r="KZA69" s="285"/>
      <c r="KZB69" s="285"/>
      <c r="KZC69" s="285"/>
      <c r="KZD69" s="285"/>
      <c r="KZE69" s="285"/>
      <c r="KZF69" s="285"/>
      <c r="KZG69" s="285"/>
      <c r="KZH69" s="285"/>
      <c r="KZI69" s="285"/>
      <c r="KZJ69" s="285"/>
      <c r="KZK69" s="285"/>
      <c r="KZL69" s="285"/>
      <c r="KZM69" s="285"/>
      <c r="KZN69" s="285"/>
      <c r="KZO69" s="285"/>
      <c r="KZP69" s="285"/>
      <c r="KZQ69" s="285"/>
      <c r="KZR69" s="285"/>
      <c r="KZS69" s="285"/>
      <c r="KZT69" s="285"/>
      <c r="KZU69" s="285"/>
      <c r="KZV69" s="285"/>
      <c r="KZW69" s="285"/>
      <c r="KZX69" s="285"/>
      <c r="KZY69" s="285"/>
      <c r="KZZ69" s="285"/>
      <c r="LAA69" s="285"/>
      <c r="LAB69" s="285"/>
      <c r="LAC69" s="285"/>
      <c r="LAD69" s="285"/>
      <c r="LAE69" s="285"/>
      <c r="LAF69" s="285"/>
      <c r="LAG69" s="285"/>
      <c r="LAH69" s="285"/>
      <c r="LAI69" s="285"/>
      <c r="LAJ69" s="285"/>
      <c r="LAK69" s="285"/>
      <c r="LAL69" s="285"/>
      <c r="LAM69" s="285"/>
      <c r="LAN69" s="285"/>
      <c r="LAO69" s="285"/>
      <c r="LAP69" s="285"/>
      <c r="LAQ69" s="285"/>
      <c r="LAR69" s="285"/>
      <c r="LAS69" s="285"/>
      <c r="LAT69" s="285"/>
      <c r="LAU69" s="285"/>
      <c r="LAV69" s="285"/>
      <c r="LAW69" s="285"/>
      <c r="LAX69" s="285"/>
      <c r="LAY69" s="285"/>
      <c r="LAZ69" s="285"/>
      <c r="LBA69" s="285"/>
      <c r="LBB69" s="285"/>
      <c r="LBC69" s="285"/>
      <c r="LBD69" s="285"/>
      <c r="LBE69" s="285"/>
      <c r="LBF69" s="285"/>
      <c r="LBG69" s="285"/>
      <c r="LBH69" s="285"/>
      <c r="LBI69" s="285"/>
      <c r="LBJ69" s="285"/>
      <c r="LBK69" s="285"/>
      <c r="LBL69" s="285"/>
      <c r="LBM69" s="285"/>
      <c r="LBN69" s="285"/>
      <c r="LBO69" s="285"/>
      <c r="LBP69" s="285"/>
      <c r="LBQ69" s="285"/>
      <c r="LBR69" s="285"/>
      <c r="LBS69" s="285"/>
      <c r="LBT69" s="285"/>
      <c r="LBU69" s="285"/>
      <c r="LBV69" s="285"/>
      <c r="LBW69" s="285"/>
      <c r="LBX69" s="285"/>
      <c r="LBY69" s="285"/>
      <c r="LBZ69" s="285"/>
      <c r="LCA69" s="285"/>
      <c r="LCB69" s="285"/>
      <c r="LCC69" s="285"/>
      <c r="LCD69" s="285"/>
      <c r="LCE69" s="285"/>
      <c r="LCF69" s="285"/>
      <c r="LCG69" s="285"/>
      <c r="LCH69" s="285"/>
      <c r="LCI69" s="285"/>
      <c r="LCJ69" s="285"/>
      <c r="LCK69" s="285"/>
      <c r="LCL69" s="285"/>
      <c r="LCM69" s="285"/>
      <c r="LCN69" s="285"/>
      <c r="LCO69" s="285"/>
      <c r="LCP69" s="285"/>
      <c r="LCQ69" s="285"/>
      <c r="LCR69" s="285"/>
      <c r="LCS69" s="285"/>
      <c r="LCT69" s="285"/>
      <c r="LCU69" s="285"/>
      <c r="LCV69" s="285"/>
      <c r="LCW69" s="285"/>
      <c r="LCX69" s="285"/>
      <c r="LCY69" s="285"/>
      <c r="LCZ69" s="285"/>
      <c r="LDA69" s="285"/>
      <c r="LDB69" s="285"/>
      <c r="LDC69" s="285"/>
      <c r="LDD69" s="285"/>
      <c r="LDE69" s="285"/>
      <c r="LDF69" s="285"/>
      <c r="LDG69" s="285"/>
      <c r="LDH69" s="285"/>
      <c r="LDI69" s="285"/>
      <c r="LDJ69" s="285"/>
      <c r="LDK69" s="285"/>
      <c r="LDL69" s="285"/>
      <c r="LDM69" s="285"/>
      <c r="LDN69" s="285"/>
      <c r="LDO69" s="285"/>
      <c r="LDP69" s="285"/>
      <c r="LDQ69" s="285"/>
      <c r="LDR69" s="285"/>
      <c r="LDS69" s="285"/>
      <c r="LDT69" s="285"/>
      <c r="LDU69" s="285"/>
      <c r="LDV69" s="285"/>
      <c r="LDW69" s="285"/>
      <c r="LDX69" s="285"/>
      <c r="LDY69" s="285"/>
      <c r="LDZ69" s="285"/>
      <c r="LEA69" s="285"/>
      <c r="LEB69" s="285"/>
      <c r="LEC69" s="285"/>
      <c r="LED69" s="285"/>
      <c r="LEE69" s="285"/>
      <c r="LEF69" s="285"/>
      <c r="LEG69" s="285"/>
      <c r="LEH69" s="285"/>
      <c r="LEI69" s="285"/>
      <c r="LEJ69" s="285"/>
      <c r="LEK69" s="285"/>
      <c r="LEL69" s="285"/>
      <c r="LEM69" s="285"/>
      <c r="LEN69" s="285"/>
      <c r="LEO69" s="285"/>
      <c r="LEP69" s="285"/>
      <c r="LEQ69" s="285"/>
      <c r="LER69" s="285"/>
      <c r="LES69" s="285"/>
      <c r="LET69" s="285"/>
      <c r="LEU69" s="285"/>
      <c r="LEV69" s="285"/>
      <c r="LEW69" s="285"/>
      <c r="LEX69" s="285"/>
      <c r="LEY69" s="285"/>
      <c r="LEZ69" s="285"/>
      <c r="LFA69" s="285"/>
      <c r="LFB69" s="285"/>
      <c r="LFC69" s="285"/>
      <c r="LFD69" s="285"/>
      <c r="LFE69" s="285"/>
      <c r="LFF69" s="285"/>
      <c r="LFG69" s="285"/>
      <c r="LFH69" s="285"/>
      <c r="LFI69" s="285"/>
      <c r="LFJ69" s="285"/>
      <c r="LFK69" s="285"/>
      <c r="LFL69" s="285"/>
      <c r="LFM69" s="285"/>
      <c r="LFN69" s="285"/>
      <c r="LFO69" s="285"/>
      <c r="LFP69" s="285"/>
      <c r="LFQ69" s="285"/>
      <c r="LFR69" s="285"/>
      <c r="LFS69" s="285"/>
      <c r="LFT69" s="285"/>
      <c r="LFU69" s="285"/>
      <c r="LFV69" s="285"/>
      <c r="LFW69" s="285"/>
      <c r="LFX69" s="285"/>
      <c r="LFY69" s="285"/>
      <c r="LFZ69" s="285"/>
      <c r="LGA69" s="285"/>
      <c r="LGB69" s="285"/>
      <c r="LGC69" s="285"/>
      <c r="LGD69" s="285"/>
      <c r="LGE69" s="285"/>
      <c r="LGF69" s="285"/>
      <c r="LGG69" s="285"/>
      <c r="LGH69" s="285"/>
      <c r="LGI69" s="285"/>
      <c r="LGJ69" s="285"/>
      <c r="LGK69" s="285"/>
      <c r="LGL69" s="285"/>
      <c r="LGM69" s="285"/>
      <c r="LGN69" s="285"/>
      <c r="LGO69" s="285"/>
      <c r="LGP69" s="285"/>
      <c r="LGQ69" s="285"/>
      <c r="LGR69" s="285"/>
      <c r="LGS69" s="285"/>
      <c r="LGT69" s="285"/>
      <c r="LGU69" s="285"/>
      <c r="LGV69" s="285"/>
      <c r="LGW69" s="285"/>
      <c r="LGX69" s="285"/>
      <c r="LGY69" s="285"/>
      <c r="LGZ69" s="285"/>
      <c r="LHA69" s="285"/>
      <c r="LHB69" s="285"/>
      <c r="LHC69" s="285"/>
      <c r="LHD69" s="285"/>
      <c r="LHE69" s="285"/>
      <c r="LHF69" s="285"/>
      <c r="LHG69" s="285"/>
      <c r="LHH69" s="285"/>
      <c r="LHI69" s="285"/>
      <c r="LHJ69" s="285"/>
      <c r="LHK69" s="285"/>
      <c r="LHL69" s="285"/>
      <c r="LHM69" s="285"/>
      <c r="LHN69" s="285"/>
      <c r="LHO69" s="285"/>
      <c r="LHP69" s="285"/>
      <c r="LHQ69" s="285"/>
      <c r="LHR69" s="285"/>
      <c r="LHS69" s="285"/>
      <c r="LHT69" s="285"/>
      <c r="LHU69" s="285"/>
      <c r="LHV69" s="285"/>
      <c r="LHW69" s="285"/>
      <c r="LHX69" s="285"/>
      <c r="LHY69" s="285"/>
      <c r="LHZ69" s="285"/>
      <c r="LIA69" s="285"/>
      <c r="LIB69" s="285"/>
      <c r="LIC69" s="285"/>
      <c r="LID69" s="285"/>
      <c r="LIE69" s="285"/>
      <c r="LIF69" s="285"/>
      <c r="LIG69" s="285"/>
      <c r="LIH69" s="285"/>
      <c r="LII69" s="285"/>
      <c r="LIJ69" s="285"/>
      <c r="LIK69" s="285"/>
      <c r="LIL69" s="285"/>
      <c r="LIM69" s="285"/>
      <c r="LIN69" s="285"/>
      <c r="LIO69" s="285"/>
      <c r="LIP69" s="285"/>
      <c r="LIQ69" s="285"/>
      <c r="LIR69" s="285"/>
      <c r="LIS69" s="285"/>
      <c r="LIT69" s="285"/>
      <c r="LIU69" s="285"/>
      <c r="LIV69" s="285"/>
      <c r="LIW69" s="285"/>
      <c r="LIX69" s="285"/>
      <c r="LIY69" s="285"/>
      <c r="LIZ69" s="285"/>
      <c r="LJA69" s="285"/>
      <c r="LJB69" s="285"/>
      <c r="LJC69" s="285"/>
      <c r="LJD69" s="285"/>
      <c r="LJE69" s="285"/>
      <c r="LJF69" s="285"/>
      <c r="LJG69" s="285"/>
      <c r="LJH69" s="285"/>
      <c r="LJI69" s="285"/>
      <c r="LJJ69" s="285"/>
      <c r="LJK69" s="285"/>
      <c r="LJL69" s="285"/>
      <c r="LJM69" s="285"/>
      <c r="LJN69" s="285"/>
      <c r="LJO69" s="285"/>
      <c r="LJP69" s="285"/>
      <c r="LJQ69" s="285"/>
      <c r="LJR69" s="285"/>
      <c r="LJS69" s="285"/>
      <c r="LJT69" s="285"/>
      <c r="LJU69" s="285"/>
      <c r="LJV69" s="285"/>
      <c r="LJW69" s="285"/>
      <c r="LJX69" s="285"/>
      <c r="LJY69" s="285"/>
      <c r="LJZ69" s="285"/>
      <c r="LKA69" s="285"/>
      <c r="LKB69" s="285"/>
      <c r="LKC69" s="285"/>
      <c r="LKD69" s="285"/>
      <c r="LKE69" s="285"/>
      <c r="LKF69" s="285"/>
      <c r="LKG69" s="285"/>
      <c r="LKH69" s="285"/>
      <c r="LKI69" s="285"/>
      <c r="LKJ69" s="285"/>
      <c r="LKK69" s="285"/>
      <c r="LKL69" s="285"/>
      <c r="LKM69" s="285"/>
      <c r="LKN69" s="285"/>
      <c r="LKO69" s="285"/>
      <c r="LKP69" s="285"/>
      <c r="LKQ69" s="285"/>
      <c r="LKR69" s="285"/>
      <c r="LKS69" s="285"/>
      <c r="LKT69" s="285"/>
      <c r="LKU69" s="285"/>
      <c r="LKV69" s="285"/>
      <c r="LKW69" s="285"/>
      <c r="LKX69" s="285"/>
      <c r="LKY69" s="285"/>
      <c r="LKZ69" s="285"/>
      <c r="LLA69" s="285"/>
      <c r="LLB69" s="285"/>
      <c r="LLC69" s="285"/>
      <c r="LLD69" s="285"/>
      <c r="LLE69" s="285"/>
      <c r="LLF69" s="285"/>
      <c r="LLG69" s="285"/>
      <c r="LLH69" s="285"/>
      <c r="LLI69" s="285"/>
      <c r="LLJ69" s="285"/>
      <c r="LLK69" s="285"/>
      <c r="LLL69" s="285"/>
      <c r="LLM69" s="285"/>
      <c r="LLN69" s="285"/>
      <c r="LLO69" s="285"/>
      <c r="LLP69" s="285"/>
      <c r="LLQ69" s="285"/>
      <c r="LLR69" s="285"/>
      <c r="LLS69" s="285"/>
      <c r="LLT69" s="285"/>
      <c r="LLU69" s="285"/>
      <c r="LLV69" s="285"/>
      <c r="LLW69" s="285"/>
      <c r="LLX69" s="285"/>
      <c r="LLY69" s="285"/>
      <c r="LLZ69" s="285"/>
      <c r="LMA69" s="285"/>
      <c r="LMB69" s="285"/>
      <c r="LMC69" s="285"/>
      <c r="LMD69" s="285"/>
      <c r="LME69" s="285"/>
      <c r="LMF69" s="285"/>
      <c r="LMG69" s="285"/>
      <c r="LMH69" s="285"/>
      <c r="LMI69" s="285"/>
      <c r="LMJ69" s="285"/>
      <c r="LMK69" s="285"/>
      <c r="LML69" s="285"/>
      <c r="LMM69" s="285"/>
      <c r="LMN69" s="285"/>
      <c r="LMO69" s="285"/>
      <c r="LMP69" s="285"/>
      <c r="LMQ69" s="285"/>
      <c r="LMR69" s="285"/>
      <c r="LMS69" s="285"/>
      <c r="LMT69" s="285"/>
      <c r="LMU69" s="285"/>
      <c r="LMV69" s="285"/>
      <c r="LMW69" s="285"/>
      <c r="LMX69" s="285"/>
      <c r="LMY69" s="285"/>
      <c r="LMZ69" s="285"/>
      <c r="LNA69" s="285"/>
      <c r="LNB69" s="285"/>
      <c r="LNC69" s="285"/>
      <c r="LND69" s="285"/>
      <c r="LNE69" s="285"/>
      <c r="LNF69" s="285"/>
      <c r="LNG69" s="285"/>
      <c r="LNH69" s="285"/>
      <c r="LNI69" s="285"/>
      <c r="LNJ69" s="285"/>
      <c r="LNK69" s="285"/>
      <c r="LNL69" s="285"/>
      <c r="LNM69" s="285"/>
      <c r="LNN69" s="285"/>
      <c r="LNO69" s="285"/>
      <c r="LNP69" s="285"/>
      <c r="LNQ69" s="285"/>
      <c r="LNR69" s="285"/>
      <c r="LNS69" s="285"/>
      <c r="LNT69" s="285"/>
      <c r="LNU69" s="285"/>
      <c r="LNV69" s="285"/>
      <c r="LNW69" s="285"/>
      <c r="LNX69" s="285"/>
      <c r="LNY69" s="285"/>
      <c r="LNZ69" s="285"/>
      <c r="LOA69" s="285"/>
      <c r="LOB69" s="285"/>
      <c r="LOC69" s="285"/>
      <c r="LOD69" s="285"/>
      <c r="LOE69" s="285"/>
      <c r="LOF69" s="285"/>
      <c r="LOG69" s="285"/>
      <c r="LOH69" s="285"/>
      <c r="LOI69" s="285"/>
      <c r="LOJ69" s="285"/>
      <c r="LOK69" s="285"/>
      <c r="LOL69" s="285"/>
      <c r="LOM69" s="285"/>
      <c r="LON69" s="285"/>
      <c r="LOO69" s="285"/>
      <c r="LOP69" s="285"/>
      <c r="LOQ69" s="285"/>
      <c r="LOR69" s="285"/>
      <c r="LOS69" s="285"/>
      <c r="LOT69" s="285"/>
      <c r="LOU69" s="285"/>
      <c r="LOV69" s="285"/>
      <c r="LOW69" s="285"/>
      <c r="LOX69" s="285"/>
      <c r="LOY69" s="285"/>
      <c r="LOZ69" s="285"/>
      <c r="LPA69" s="285"/>
      <c r="LPB69" s="285"/>
      <c r="LPC69" s="285"/>
      <c r="LPD69" s="285"/>
      <c r="LPE69" s="285"/>
      <c r="LPF69" s="285"/>
      <c r="LPG69" s="285"/>
      <c r="LPH69" s="285"/>
      <c r="LPI69" s="285"/>
      <c r="LPJ69" s="285"/>
      <c r="LPK69" s="285"/>
      <c r="LPL69" s="285"/>
      <c r="LPM69" s="285"/>
      <c r="LPN69" s="285"/>
      <c r="LPO69" s="285"/>
      <c r="LPP69" s="285"/>
      <c r="LPQ69" s="285"/>
      <c r="LPR69" s="285"/>
      <c r="LPS69" s="285"/>
      <c r="LPT69" s="285"/>
      <c r="LPU69" s="285"/>
      <c r="LPV69" s="285"/>
      <c r="LPW69" s="285"/>
      <c r="LPX69" s="285"/>
      <c r="LPY69" s="285"/>
      <c r="LPZ69" s="285"/>
      <c r="LQA69" s="285"/>
      <c r="LQB69" s="285"/>
      <c r="LQC69" s="285"/>
      <c r="LQD69" s="285"/>
      <c r="LQE69" s="285"/>
      <c r="LQF69" s="285"/>
      <c r="LQG69" s="285"/>
      <c r="LQH69" s="285"/>
      <c r="LQI69" s="285"/>
      <c r="LQJ69" s="285"/>
      <c r="LQK69" s="285"/>
      <c r="LQL69" s="285"/>
      <c r="LQM69" s="285"/>
      <c r="LQN69" s="285"/>
      <c r="LQO69" s="285"/>
      <c r="LQP69" s="285"/>
      <c r="LQQ69" s="285"/>
      <c r="LQR69" s="285"/>
      <c r="LQS69" s="285"/>
      <c r="LQT69" s="285"/>
      <c r="LQU69" s="285"/>
      <c r="LQV69" s="285"/>
      <c r="LQW69" s="285"/>
      <c r="LQX69" s="285"/>
      <c r="LQY69" s="285"/>
      <c r="LQZ69" s="285"/>
      <c r="LRA69" s="285"/>
      <c r="LRB69" s="285"/>
      <c r="LRC69" s="285"/>
      <c r="LRD69" s="285"/>
      <c r="LRE69" s="285"/>
      <c r="LRF69" s="285"/>
      <c r="LRG69" s="285"/>
      <c r="LRH69" s="285"/>
      <c r="LRI69" s="285"/>
      <c r="LRJ69" s="285"/>
      <c r="LRK69" s="285"/>
      <c r="LRL69" s="285"/>
      <c r="LRM69" s="285"/>
      <c r="LRN69" s="285"/>
      <c r="LRO69" s="285"/>
      <c r="LRP69" s="285"/>
      <c r="LRQ69" s="285"/>
      <c r="LRR69" s="285"/>
      <c r="LRS69" s="285"/>
      <c r="LRT69" s="285"/>
      <c r="LRU69" s="285"/>
      <c r="LRV69" s="285"/>
      <c r="LRW69" s="285"/>
      <c r="LRX69" s="285"/>
      <c r="LRY69" s="285"/>
      <c r="LRZ69" s="285"/>
      <c r="LSA69" s="285"/>
      <c r="LSB69" s="285"/>
      <c r="LSC69" s="285"/>
      <c r="LSD69" s="285"/>
      <c r="LSE69" s="285"/>
      <c r="LSF69" s="285"/>
      <c r="LSG69" s="285"/>
      <c r="LSH69" s="285"/>
      <c r="LSI69" s="285"/>
      <c r="LSJ69" s="285"/>
      <c r="LSK69" s="285"/>
      <c r="LSL69" s="285"/>
      <c r="LSM69" s="285"/>
      <c r="LSN69" s="285"/>
      <c r="LSO69" s="285"/>
      <c r="LSP69" s="285"/>
      <c r="LSQ69" s="285"/>
      <c r="LSR69" s="285"/>
      <c r="LSS69" s="285"/>
      <c r="LST69" s="285"/>
      <c r="LSU69" s="285"/>
      <c r="LSV69" s="285"/>
      <c r="LSW69" s="285"/>
      <c r="LSX69" s="285"/>
      <c r="LSY69" s="285"/>
      <c r="LSZ69" s="285"/>
      <c r="LTA69" s="285"/>
      <c r="LTB69" s="285"/>
      <c r="LTC69" s="285"/>
      <c r="LTD69" s="285"/>
      <c r="LTE69" s="285"/>
      <c r="LTF69" s="285"/>
      <c r="LTG69" s="285"/>
      <c r="LTH69" s="285"/>
      <c r="LTI69" s="285"/>
      <c r="LTJ69" s="285"/>
      <c r="LTK69" s="285"/>
      <c r="LTL69" s="285"/>
      <c r="LTM69" s="285"/>
      <c r="LTN69" s="285"/>
      <c r="LTO69" s="285"/>
      <c r="LTP69" s="285"/>
      <c r="LTQ69" s="285"/>
      <c r="LTR69" s="285"/>
      <c r="LTS69" s="285"/>
      <c r="LTT69" s="285"/>
      <c r="LTU69" s="285"/>
      <c r="LTV69" s="285"/>
      <c r="LTW69" s="285"/>
      <c r="LTX69" s="285"/>
      <c r="LTY69" s="285"/>
      <c r="LTZ69" s="285"/>
      <c r="LUA69" s="285"/>
      <c r="LUB69" s="285"/>
      <c r="LUC69" s="285"/>
      <c r="LUD69" s="285"/>
      <c r="LUE69" s="285"/>
      <c r="LUF69" s="285"/>
      <c r="LUG69" s="285"/>
      <c r="LUH69" s="285"/>
      <c r="LUI69" s="285"/>
      <c r="LUJ69" s="285"/>
      <c r="LUK69" s="285"/>
      <c r="LUL69" s="285"/>
      <c r="LUM69" s="285"/>
      <c r="LUN69" s="285"/>
      <c r="LUO69" s="285"/>
      <c r="LUP69" s="285"/>
      <c r="LUQ69" s="285"/>
      <c r="LUR69" s="285"/>
      <c r="LUS69" s="285"/>
      <c r="LUT69" s="285"/>
      <c r="LUU69" s="285"/>
      <c r="LUV69" s="285"/>
      <c r="LUW69" s="285"/>
      <c r="LUX69" s="285"/>
      <c r="LUY69" s="285"/>
      <c r="LUZ69" s="285"/>
      <c r="LVA69" s="285"/>
      <c r="LVB69" s="285"/>
      <c r="LVC69" s="285"/>
      <c r="LVD69" s="285"/>
      <c r="LVE69" s="285"/>
      <c r="LVF69" s="285"/>
      <c r="LVG69" s="285"/>
      <c r="LVH69" s="285"/>
      <c r="LVI69" s="285"/>
      <c r="LVJ69" s="285"/>
      <c r="LVK69" s="285"/>
      <c r="LVL69" s="285"/>
      <c r="LVM69" s="285"/>
      <c r="LVN69" s="285"/>
      <c r="LVO69" s="285"/>
      <c r="LVP69" s="285"/>
      <c r="LVQ69" s="285"/>
      <c r="LVR69" s="285"/>
      <c r="LVS69" s="285"/>
      <c r="LVT69" s="285"/>
      <c r="LVU69" s="285"/>
      <c r="LVV69" s="285"/>
      <c r="LVW69" s="285"/>
      <c r="LVX69" s="285"/>
      <c r="LVY69" s="285"/>
      <c r="LVZ69" s="285"/>
      <c r="LWA69" s="285"/>
      <c r="LWB69" s="285"/>
      <c r="LWC69" s="285"/>
      <c r="LWD69" s="285"/>
      <c r="LWE69" s="285"/>
      <c r="LWF69" s="285"/>
      <c r="LWG69" s="285"/>
      <c r="LWH69" s="285"/>
      <c r="LWI69" s="285"/>
      <c r="LWJ69" s="285"/>
      <c r="LWK69" s="285"/>
      <c r="LWL69" s="285"/>
      <c r="LWM69" s="285"/>
      <c r="LWN69" s="285"/>
      <c r="LWO69" s="285"/>
      <c r="LWP69" s="285"/>
      <c r="LWQ69" s="285"/>
      <c r="LWR69" s="285"/>
      <c r="LWS69" s="285"/>
      <c r="LWT69" s="285"/>
      <c r="LWU69" s="285"/>
      <c r="LWV69" s="285"/>
      <c r="LWW69" s="285"/>
      <c r="LWX69" s="285"/>
      <c r="LWY69" s="285"/>
      <c r="LWZ69" s="285"/>
      <c r="LXA69" s="285"/>
      <c r="LXB69" s="285"/>
      <c r="LXC69" s="285"/>
      <c r="LXD69" s="285"/>
      <c r="LXE69" s="285"/>
      <c r="LXF69" s="285"/>
      <c r="LXG69" s="285"/>
      <c r="LXH69" s="285"/>
      <c r="LXI69" s="285"/>
      <c r="LXJ69" s="285"/>
      <c r="LXK69" s="285"/>
      <c r="LXL69" s="285"/>
      <c r="LXM69" s="285"/>
      <c r="LXN69" s="285"/>
      <c r="LXO69" s="285"/>
      <c r="LXP69" s="285"/>
      <c r="LXQ69" s="285"/>
      <c r="LXR69" s="285"/>
      <c r="LXS69" s="285"/>
      <c r="LXT69" s="285"/>
      <c r="LXU69" s="285"/>
      <c r="LXV69" s="285"/>
      <c r="LXW69" s="285"/>
      <c r="LXX69" s="285"/>
      <c r="LXY69" s="285"/>
      <c r="LXZ69" s="285"/>
      <c r="LYA69" s="285"/>
      <c r="LYB69" s="285"/>
      <c r="LYC69" s="285"/>
      <c r="LYD69" s="285"/>
      <c r="LYE69" s="285"/>
      <c r="LYF69" s="285"/>
      <c r="LYG69" s="285"/>
      <c r="LYH69" s="285"/>
      <c r="LYI69" s="285"/>
      <c r="LYJ69" s="285"/>
      <c r="LYK69" s="285"/>
      <c r="LYL69" s="285"/>
      <c r="LYM69" s="285"/>
      <c r="LYN69" s="285"/>
      <c r="LYO69" s="285"/>
      <c r="LYP69" s="285"/>
      <c r="LYQ69" s="285"/>
      <c r="LYR69" s="285"/>
      <c r="LYS69" s="285"/>
      <c r="LYT69" s="285"/>
      <c r="LYU69" s="285"/>
      <c r="LYV69" s="285"/>
      <c r="LYW69" s="285"/>
      <c r="LYX69" s="285"/>
      <c r="LYY69" s="285"/>
      <c r="LYZ69" s="285"/>
      <c r="LZA69" s="285"/>
      <c r="LZB69" s="285"/>
      <c r="LZC69" s="285"/>
      <c r="LZD69" s="285"/>
      <c r="LZE69" s="285"/>
      <c r="LZF69" s="285"/>
      <c r="LZG69" s="285"/>
      <c r="LZH69" s="285"/>
      <c r="LZI69" s="285"/>
      <c r="LZJ69" s="285"/>
      <c r="LZK69" s="285"/>
      <c r="LZL69" s="285"/>
      <c r="LZM69" s="285"/>
      <c r="LZN69" s="285"/>
      <c r="LZO69" s="285"/>
      <c r="LZP69" s="285"/>
      <c r="LZQ69" s="285"/>
      <c r="LZR69" s="285"/>
      <c r="LZS69" s="285"/>
      <c r="LZT69" s="285"/>
      <c r="LZU69" s="285"/>
      <c r="LZV69" s="285"/>
      <c r="LZW69" s="285"/>
      <c r="LZX69" s="285"/>
      <c r="LZY69" s="285"/>
      <c r="LZZ69" s="285"/>
      <c r="MAA69" s="285"/>
      <c r="MAB69" s="285"/>
      <c r="MAC69" s="285"/>
      <c r="MAD69" s="285"/>
      <c r="MAE69" s="285"/>
      <c r="MAF69" s="285"/>
      <c r="MAG69" s="285"/>
      <c r="MAH69" s="285"/>
      <c r="MAI69" s="285"/>
      <c r="MAJ69" s="285"/>
      <c r="MAK69" s="285"/>
      <c r="MAL69" s="285"/>
      <c r="MAM69" s="285"/>
      <c r="MAN69" s="285"/>
      <c r="MAO69" s="285"/>
      <c r="MAP69" s="285"/>
      <c r="MAQ69" s="285"/>
      <c r="MAR69" s="285"/>
      <c r="MAS69" s="285"/>
      <c r="MAT69" s="285"/>
      <c r="MAU69" s="285"/>
      <c r="MAV69" s="285"/>
      <c r="MAW69" s="285"/>
      <c r="MAX69" s="285"/>
      <c r="MAY69" s="285"/>
      <c r="MAZ69" s="285"/>
      <c r="MBA69" s="285"/>
      <c r="MBB69" s="285"/>
      <c r="MBC69" s="285"/>
      <c r="MBD69" s="285"/>
      <c r="MBE69" s="285"/>
      <c r="MBF69" s="285"/>
      <c r="MBG69" s="285"/>
      <c r="MBH69" s="285"/>
      <c r="MBI69" s="285"/>
      <c r="MBJ69" s="285"/>
      <c r="MBK69" s="285"/>
      <c r="MBL69" s="285"/>
      <c r="MBM69" s="285"/>
      <c r="MBN69" s="285"/>
      <c r="MBO69" s="285"/>
      <c r="MBP69" s="285"/>
      <c r="MBQ69" s="285"/>
      <c r="MBR69" s="285"/>
      <c r="MBS69" s="285"/>
      <c r="MBT69" s="285"/>
      <c r="MBU69" s="285"/>
      <c r="MBV69" s="285"/>
      <c r="MBW69" s="285"/>
      <c r="MBX69" s="285"/>
      <c r="MBY69" s="285"/>
      <c r="MBZ69" s="285"/>
      <c r="MCA69" s="285"/>
      <c r="MCB69" s="285"/>
      <c r="MCC69" s="285"/>
      <c r="MCD69" s="285"/>
      <c r="MCE69" s="285"/>
      <c r="MCF69" s="285"/>
      <c r="MCG69" s="285"/>
      <c r="MCH69" s="285"/>
      <c r="MCI69" s="285"/>
      <c r="MCJ69" s="285"/>
      <c r="MCK69" s="285"/>
      <c r="MCL69" s="285"/>
      <c r="MCM69" s="285"/>
      <c r="MCN69" s="285"/>
      <c r="MCO69" s="285"/>
      <c r="MCP69" s="285"/>
      <c r="MCQ69" s="285"/>
      <c r="MCR69" s="285"/>
      <c r="MCS69" s="285"/>
      <c r="MCT69" s="285"/>
      <c r="MCU69" s="285"/>
      <c r="MCV69" s="285"/>
      <c r="MCW69" s="285"/>
      <c r="MCX69" s="285"/>
      <c r="MCY69" s="285"/>
      <c r="MCZ69" s="285"/>
      <c r="MDA69" s="285"/>
      <c r="MDB69" s="285"/>
      <c r="MDC69" s="285"/>
      <c r="MDD69" s="285"/>
      <c r="MDE69" s="285"/>
      <c r="MDF69" s="285"/>
      <c r="MDG69" s="285"/>
      <c r="MDH69" s="285"/>
      <c r="MDI69" s="285"/>
      <c r="MDJ69" s="285"/>
      <c r="MDK69" s="285"/>
      <c r="MDL69" s="285"/>
      <c r="MDM69" s="285"/>
      <c r="MDN69" s="285"/>
      <c r="MDO69" s="285"/>
      <c r="MDP69" s="285"/>
      <c r="MDQ69" s="285"/>
      <c r="MDR69" s="285"/>
      <c r="MDS69" s="285"/>
      <c r="MDT69" s="285"/>
      <c r="MDU69" s="285"/>
      <c r="MDV69" s="285"/>
      <c r="MDW69" s="285"/>
      <c r="MDX69" s="285"/>
      <c r="MDY69" s="285"/>
      <c r="MDZ69" s="285"/>
      <c r="MEA69" s="285"/>
      <c r="MEB69" s="285"/>
      <c r="MEC69" s="285"/>
      <c r="MED69" s="285"/>
      <c r="MEE69" s="285"/>
      <c r="MEF69" s="285"/>
      <c r="MEG69" s="285"/>
      <c r="MEH69" s="285"/>
      <c r="MEI69" s="285"/>
      <c r="MEJ69" s="285"/>
      <c r="MEK69" s="285"/>
      <c r="MEL69" s="285"/>
      <c r="MEM69" s="285"/>
      <c r="MEN69" s="285"/>
      <c r="MEO69" s="285"/>
      <c r="MEP69" s="285"/>
      <c r="MEQ69" s="285"/>
      <c r="MER69" s="285"/>
      <c r="MES69" s="285"/>
      <c r="MET69" s="285"/>
      <c r="MEU69" s="285"/>
      <c r="MEV69" s="285"/>
      <c r="MEW69" s="285"/>
      <c r="MEX69" s="285"/>
      <c r="MEY69" s="285"/>
      <c r="MEZ69" s="285"/>
      <c r="MFA69" s="285"/>
      <c r="MFB69" s="285"/>
      <c r="MFC69" s="285"/>
      <c r="MFD69" s="285"/>
      <c r="MFE69" s="285"/>
      <c r="MFF69" s="285"/>
      <c r="MFG69" s="285"/>
      <c r="MFH69" s="285"/>
      <c r="MFI69" s="285"/>
      <c r="MFJ69" s="285"/>
      <c r="MFK69" s="285"/>
      <c r="MFL69" s="285"/>
      <c r="MFM69" s="285"/>
      <c r="MFN69" s="285"/>
      <c r="MFO69" s="285"/>
      <c r="MFP69" s="285"/>
      <c r="MFQ69" s="285"/>
      <c r="MFR69" s="285"/>
      <c r="MFS69" s="285"/>
      <c r="MFT69" s="285"/>
      <c r="MFU69" s="285"/>
      <c r="MFV69" s="285"/>
      <c r="MFW69" s="285"/>
      <c r="MFX69" s="285"/>
      <c r="MFY69" s="285"/>
      <c r="MFZ69" s="285"/>
      <c r="MGA69" s="285"/>
      <c r="MGB69" s="285"/>
      <c r="MGC69" s="285"/>
      <c r="MGD69" s="285"/>
      <c r="MGE69" s="285"/>
      <c r="MGF69" s="285"/>
      <c r="MGG69" s="285"/>
      <c r="MGH69" s="285"/>
      <c r="MGI69" s="285"/>
      <c r="MGJ69" s="285"/>
      <c r="MGK69" s="285"/>
      <c r="MGL69" s="285"/>
      <c r="MGM69" s="285"/>
      <c r="MGN69" s="285"/>
      <c r="MGO69" s="285"/>
      <c r="MGP69" s="285"/>
      <c r="MGQ69" s="285"/>
      <c r="MGR69" s="285"/>
      <c r="MGS69" s="285"/>
      <c r="MGT69" s="285"/>
      <c r="MGU69" s="285"/>
      <c r="MGV69" s="285"/>
      <c r="MGW69" s="285"/>
      <c r="MGX69" s="285"/>
      <c r="MGY69" s="285"/>
      <c r="MGZ69" s="285"/>
      <c r="MHA69" s="285"/>
      <c r="MHB69" s="285"/>
      <c r="MHC69" s="285"/>
      <c r="MHD69" s="285"/>
      <c r="MHE69" s="285"/>
      <c r="MHF69" s="285"/>
      <c r="MHG69" s="285"/>
      <c r="MHH69" s="285"/>
      <c r="MHI69" s="285"/>
      <c r="MHJ69" s="285"/>
      <c r="MHK69" s="285"/>
      <c r="MHL69" s="285"/>
      <c r="MHM69" s="285"/>
      <c r="MHN69" s="285"/>
      <c r="MHO69" s="285"/>
      <c r="MHP69" s="285"/>
      <c r="MHQ69" s="285"/>
      <c r="MHR69" s="285"/>
      <c r="MHS69" s="285"/>
      <c r="MHT69" s="285"/>
      <c r="MHU69" s="285"/>
      <c r="MHV69" s="285"/>
      <c r="MHW69" s="285"/>
      <c r="MHX69" s="285"/>
      <c r="MHY69" s="285"/>
      <c r="MHZ69" s="285"/>
      <c r="MIA69" s="285"/>
      <c r="MIB69" s="285"/>
      <c r="MIC69" s="285"/>
      <c r="MID69" s="285"/>
      <c r="MIE69" s="285"/>
      <c r="MIF69" s="285"/>
      <c r="MIG69" s="285"/>
      <c r="MIH69" s="285"/>
      <c r="MII69" s="285"/>
      <c r="MIJ69" s="285"/>
      <c r="MIK69" s="285"/>
      <c r="MIL69" s="285"/>
      <c r="MIM69" s="285"/>
      <c r="MIN69" s="285"/>
      <c r="MIO69" s="285"/>
      <c r="MIP69" s="285"/>
      <c r="MIQ69" s="285"/>
      <c r="MIR69" s="285"/>
      <c r="MIS69" s="285"/>
      <c r="MIT69" s="285"/>
      <c r="MIU69" s="285"/>
      <c r="MIV69" s="285"/>
      <c r="MIW69" s="285"/>
      <c r="MIX69" s="285"/>
      <c r="MIY69" s="285"/>
      <c r="MIZ69" s="285"/>
      <c r="MJA69" s="285"/>
      <c r="MJB69" s="285"/>
      <c r="MJC69" s="285"/>
      <c r="MJD69" s="285"/>
      <c r="MJE69" s="285"/>
      <c r="MJF69" s="285"/>
      <c r="MJG69" s="285"/>
      <c r="MJH69" s="285"/>
      <c r="MJI69" s="285"/>
      <c r="MJJ69" s="285"/>
      <c r="MJK69" s="285"/>
      <c r="MJL69" s="285"/>
      <c r="MJM69" s="285"/>
      <c r="MJN69" s="285"/>
      <c r="MJO69" s="285"/>
      <c r="MJP69" s="285"/>
      <c r="MJQ69" s="285"/>
      <c r="MJR69" s="285"/>
      <c r="MJS69" s="285"/>
      <c r="MJT69" s="285"/>
      <c r="MJU69" s="285"/>
      <c r="MJV69" s="285"/>
      <c r="MJW69" s="285"/>
      <c r="MJX69" s="285"/>
      <c r="MJY69" s="285"/>
      <c r="MJZ69" s="285"/>
      <c r="MKA69" s="285"/>
      <c r="MKB69" s="285"/>
      <c r="MKC69" s="285"/>
      <c r="MKD69" s="285"/>
      <c r="MKE69" s="285"/>
      <c r="MKF69" s="285"/>
      <c r="MKG69" s="285"/>
      <c r="MKH69" s="285"/>
      <c r="MKI69" s="285"/>
      <c r="MKJ69" s="285"/>
      <c r="MKK69" s="285"/>
      <c r="MKL69" s="285"/>
      <c r="MKM69" s="285"/>
      <c r="MKN69" s="285"/>
      <c r="MKO69" s="285"/>
      <c r="MKP69" s="285"/>
      <c r="MKQ69" s="285"/>
      <c r="MKR69" s="285"/>
      <c r="MKS69" s="285"/>
      <c r="MKT69" s="285"/>
      <c r="MKU69" s="285"/>
      <c r="MKV69" s="285"/>
      <c r="MKW69" s="285"/>
      <c r="MKX69" s="285"/>
      <c r="MKY69" s="285"/>
      <c r="MKZ69" s="285"/>
      <c r="MLA69" s="285"/>
      <c r="MLB69" s="285"/>
      <c r="MLC69" s="285"/>
      <c r="MLD69" s="285"/>
      <c r="MLE69" s="285"/>
      <c r="MLF69" s="285"/>
      <c r="MLG69" s="285"/>
      <c r="MLH69" s="285"/>
      <c r="MLI69" s="285"/>
      <c r="MLJ69" s="285"/>
      <c r="MLK69" s="285"/>
      <c r="MLL69" s="285"/>
      <c r="MLM69" s="285"/>
      <c r="MLN69" s="285"/>
      <c r="MLO69" s="285"/>
      <c r="MLP69" s="285"/>
      <c r="MLQ69" s="285"/>
      <c r="MLR69" s="285"/>
      <c r="MLS69" s="285"/>
      <c r="MLT69" s="285"/>
      <c r="MLU69" s="285"/>
      <c r="MLV69" s="285"/>
      <c r="MLW69" s="285"/>
      <c r="MLX69" s="285"/>
      <c r="MLY69" s="285"/>
      <c r="MLZ69" s="285"/>
      <c r="MMA69" s="285"/>
      <c r="MMB69" s="285"/>
      <c r="MMC69" s="285"/>
      <c r="MMD69" s="285"/>
      <c r="MME69" s="285"/>
      <c r="MMF69" s="285"/>
      <c r="MMG69" s="285"/>
      <c r="MMH69" s="285"/>
      <c r="MMI69" s="285"/>
      <c r="MMJ69" s="285"/>
      <c r="MMK69" s="285"/>
      <c r="MML69" s="285"/>
      <c r="MMM69" s="285"/>
      <c r="MMN69" s="285"/>
      <c r="MMO69" s="285"/>
      <c r="MMP69" s="285"/>
      <c r="MMQ69" s="285"/>
      <c r="MMR69" s="285"/>
      <c r="MMS69" s="285"/>
      <c r="MMT69" s="285"/>
      <c r="MMU69" s="285"/>
      <c r="MMV69" s="285"/>
      <c r="MMW69" s="285"/>
      <c r="MMX69" s="285"/>
      <c r="MMY69" s="285"/>
      <c r="MMZ69" s="285"/>
      <c r="MNA69" s="285"/>
      <c r="MNB69" s="285"/>
      <c r="MNC69" s="285"/>
      <c r="MND69" s="285"/>
      <c r="MNE69" s="285"/>
      <c r="MNF69" s="285"/>
      <c r="MNG69" s="285"/>
      <c r="MNH69" s="285"/>
      <c r="MNI69" s="285"/>
      <c r="MNJ69" s="285"/>
      <c r="MNK69" s="285"/>
      <c r="MNL69" s="285"/>
      <c r="MNM69" s="285"/>
      <c r="MNN69" s="285"/>
      <c r="MNO69" s="285"/>
      <c r="MNP69" s="285"/>
      <c r="MNQ69" s="285"/>
      <c r="MNR69" s="285"/>
      <c r="MNS69" s="285"/>
      <c r="MNT69" s="285"/>
      <c r="MNU69" s="285"/>
      <c r="MNV69" s="285"/>
      <c r="MNW69" s="285"/>
      <c r="MNX69" s="285"/>
      <c r="MNY69" s="285"/>
      <c r="MNZ69" s="285"/>
      <c r="MOA69" s="285"/>
      <c r="MOB69" s="285"/>
      <c r="MOC69" s="285"/>
      <c r="MOD69" s="285"/>
      <c r="MOE69" s="285"/>
      <c r="MOF69" s="285"/>
      <c r="MOG69" s="285"/>
      <c r="MOH69" s="285"/>
      <c r="MOI69" s="285"/>
      <c r="MOJ69" s="285"/>
      <c r="MOK69" s="285"/>
      <c r="MOL69" s="285"/>
      <c r="MOM69" s="285"/>
      <c r="MON69" s="285"/>
      <c r="MOO69" s="285"/>
      <c r="MOP69" s="285"/>
      <c r="MOQ69" s="285"/>
      <c r="MOR69" s="285"/>
      <c r="MOS69" s="285"/>
      <c r="MOT69" s="285"/>
      <c r="MOU69" s="285"/>
      <c r="MOV69" s="285"/>
      <c r="MOW69" s="285"/>
      <c r="MOX69" s="285"/>
      <c r="MOY69" s="285"/>
      <c r="MOZ69" s="285"/>
      <c r="MPA69" s="285"/>
      <c r="MPB69" s="285"/>
      <c r="MPC69" s="285"/>
      <c r="MPD69" s="285"/>
      <c r="MPE69" s="285"/>
      <c r="MPF69" s="285"/>
      <c r="MPG69" s="285"/>
      <c r="MPH69" s="285"/>
      <c r="MPI69" s="285"/>
      <c r="MPJ69" s="285"/>
      <c r="MPK69" s="285"/>
      <c r="MPL69" s="285"/>
      <c r="MPM69" s="285"/>
      <c r="MPN69" s="285"/>
      <c r="MPO69" s="285"/>
      <c r="MPP69" s="285"/>
      <c r="MPQ69" s="285"/>
      <c r="MPR69" s="285"/>
      <c r="MPS69" s="285"/>
      <c r="MPT69" s="285"/>
      <c r="MPU69" s="285"/>
      <c r="MPV69" s="285"/>
      <c r="MPW69" s="285"/>
      <c r="MPX69" s="285"/>
      <c r="MPY69" s="285"/>
      <c r="MPZ69" s="285"/>
      <c r="MQA69" s="285"/>
      <c r="MQB69" s="285"/>
      <c r="MQC69" s="285"/>
      <c r="MQD69" s="285"/>
      <c r="MQE69" s="285"/>
      <c r="MQF69" s="285"/>
      <c r="MQG69" s="285"/>
      <c r="MQH69" s="285"/>
      <c r="MQI69" s="285"/>
      <c r="MQJ69" s="285"/>
      <c r="MQK69" s="285"/>
      <c r="MQL69" s="285"/>
      <c r="MQM69" s="285"/>
      <c r="MQN69" s="285"/>
      <c r="MQO69" s="285"/>
      <c r="MQP69" s="285"/>
      <c r="MQQ69" s="285"/>
      <c r="MQR69" s="285"/>
      <c r="MQS69" s="285"/>
      <c r="MQT69" s="285"/>
      <c r="MQU69" s="285"/>
      <c r="MQV69" s="285"/>
      <c r="MQW69" s="285"/>
      <c r="MQX69" s="285"/>
      <c r="MQY69" s="285"/>
      <c r="MQZ69" s="285"/>
      <c r="MRA69" s="285"/>
      <c r="MRB69" s="285"/>
      <c r="MRC69" s="285"/>
      <c r="MRD69" s="285"/>
      <c r="MRE69" s="285"/>
      <c r="MRF69" s="285"/>
      <c r="MRG69" s="285"/>
      <c r="MRH69" s="285"/>
      <c r="MRI69" s="285"/>
      <c r="MRJ69" s="285"/>
      <c r="MRK69" s="285"/>
      <c r="MRL69" s="285"/>
      <c r="MRM69" s="285"/>
      <c r="MRN69" s="285"/>
      <c r="MRO69" s="285"/>
      <c r="MRP69" s="285"/>
      <c r="MRQ69" s="285"/>
      <c r="MRR69" s="285"/>
      <c r="MRS69" s="285"/>
      <c r="MRT69" s="285"/>
      <c r="MRU69" s="285"/>
      <c r="MRV69" s="285"/>
      <c r="MRW69" s="285"/>
      <c r="MRX69" s="285"/>
      <c r="MRY69" s="285"/>
      <c r="MRZ69" s="285"/>
      <c r="MSA69" s="285"/>
      <c r="MSB69" s="285"/>
      <c r="MSC69" s="285"/>
      <c r="MSD69" s="285"/>
      <c r="MSE69" s="285"/>
      <c r="MSF69" s="285"/>
      <c r="MSG69" s="285"/>
      <c r="MSH69" s="285"/>
      <c r="MSI69" s="285"/>
      <c r="MSJ69" s="285"/>
      <c r="MSK69" s="285"/>
      <c r="MSL69" s="285"/>
      <c r="MSM69" s="285"/>
      <c r="MSN69" s="285"/>
      <c r="MSO69" s="285"/>
      <c r="MSP69" s="285"/>
      <c r="MSQ69" s="285"/>
      <c r="MSR69" s="285"/>
      <c r="MSS69" s="285"/>
      <c r="MST69" s="285"/>
      <c r="MSU69" s="285"/>
      <c r="MSV69" s="285"/>
      <c r="MSW69" s="285"/>
      <c r="MSX69" s="285"/>
      <c r="MSY69" s="285"/>
      <c r="MSZ69" s="285"/>
      <c r="MTA69" s="285"/>
      <c r="MTB69" s="285"/>
      <c r="MTC69" s="285"/>
      <c r="MTD69" s="285"/>
      <c r="MTE69" s="285"/>
      <c r="MTF69" s="285"/>
      <c r="MTG69" s="285"/>
      <c r="MTH69" s="285"/>
      <c r="MTI69" s="285"/>
      <c r="MTJ69" s="285"/>
      <c r="MTK69" s="285"/>
      <c r="MTL69" s="285"/>
      <c r="MTM69" s="285"/>
      <c r="MTN69" s="285"/>
      <c r="MTO69" s="285"/>
      <c r="MTP69" s="285"/>
      <c r="MTQ69" s="285"/>
      <c r="MTR69" s="285"/>
      <c r="MTS69" s="285"/>
      <c r="MTT69" s="285"/>
      <c r="MTU69" s="285"/>
      <c r="MTV69" s="285"/>
      <c r="MTW69" s="285"/>
      <c r="MTX69" s="285"/>
      <c r="MTY69" s="285"/>
      <c r="MTZ69" s="285"/>
      <c r="MUA69" s="285"/>
      <c r="MUB69" s="285"/>
      <c r="MUC69" s="285"/>
      <c r="MUD69" s="285"/>
      <c r="MUE69" s="285"/>
      <c r="MUF69" s="285"/>
      <c r="MUG69" s="285"/>
      <c r="MUH69" s="285"/>
      <c r="MUI69" s="285"/>
      <c r="MUJ69" s="285"/>
      <c r="MUK69" s="285"/>
      <c r="MUL69" s="285"/>
      <c r="MUM69" s="285"/>
      <c r="MUN69" s="285"/>
      <c r="MUO69" s="285"/>
      <c r="MUP69" s="285"/>
      <c r="MUQ69" s="285"/>
      <c r="MUR69" s="285"/>
      <c r="MUS69" s="285"/>
      <c r="MUT69" s="285"/>
      <c r="MUU69" s="285"/>
      <c r="MUV69" s="285"/>
      <c r="MUW69" s="285"/>
      <c r="MUX69" s="285"/>
      <c r="MUY69" s="285"/>
      <c r="MUZ69" s="285"/>
      <c r="MVA69" s="285"/>
      <c r="MVB69" s="285"/>
      <c r="MVC69" s="285"/>
      <c r="MVD69" s="285"/>
      <c r="MVE69" s="285"/>
      <c r="MVF69" s="285"/>
      <c r="MVG69" s="285"/>
      <c r="MVH69" s="285"/>
      <c r="MVI69" s="285"/>
      <c r="MVJ69" s="285"/>
      <c r="MVK69" s="285"/>
      <c r="MVL69" s="285"/>
      <c r="MVM69" s="285"/>
      <c r="MVN69" s="285"/>
      <c r="MVO69" s="285"/>
      <c r="MVP69" s="285"/>
      <c r="MVQ69" s="285"/>
      <c r="MVR69" s="285"/>
      <c r="MVS69" s="285"/>
      <c r="MVT69" s="285"/>
      <c r="MVU69" s="285"/>
      <c r="MVV69" s="285"/>
      <c r="MVW69" s="285"/>
      <c r="MVX69" s="285"/>
      <c r="MVY69" s="285"/>
      <c r="MVZ69" s="285"/>
      <c r="MWA69" s="285"/>
      <c r="MWB69" s="285"/>
      <c r="MWC69" s="285"/>
      <c r="MWD69" s="285"/>
      <c r="MWE69" s="285"/>
      <c r="MWF69" s="285"/>
      <c r="MWG69" s="285"/>
      <c r="MWH69" s="285"/>
      <c r="MWI69" s="285"/>
      <c r="MWJ69" s="285"/>
      <c r="MWK69" s="285"/>
      <c r="MWL69" s="285"/>
      <c r="MWM69" s="285"/>
      <c r="MWN69" s="285"/>
      <c r="MWO69" s="285"/>
      <c r="MWP69" s="285"/>
      <c r="MWQ69" s="285"/>
      <c r="MWR69" s="285"/>
      <c r="MWS69" s="285"/>
      <c r="MWT69" s="285"/>
      <c r="MWU69" s="285"/>
      <c r="MWV69" s="285"/>
      <c r="MWW69" s="285"/>
      <c r="MWX69" s="285"/>
      <c r="MWY69" s="285"/>
      <c r="MWZ69" s="285"/>
      <c r="MXA69" s="285"/>
      <c r="MXB69" s="285"/>
      <c r="MXC69" s="285"/>
      <c r="MXD69" s="285"/>
      <c r="MXE69" s="285"/>
      <c r="MXF69" s="285"/>
      <c r="MXG69" s="285"/>
      <c r="MXH69" s="285"/>
      <c r="MXI69" s="285"/>
      <c r="MXJ69" s="285"/>
      <c r="MXK69" s="285"/>
      <c r="MXL69" s="285"/>
      <c r="MXM69" s="285"/>
      <c r="MXN69" s="285"/>
      <c r="MXO69" s="285"/>
      <c r="MXP69" s="285"/>
      <c r="MXQ69" s="285"/>
      <c r="MXR69" s="285"/>
      <c r="MXS69" s="285"/>
      <c r="MXT69" s="285"/>
      <c r="MXU69" s="285"/>
      <c r="MXV69" s="285"/>
      <c r="MXW69" s="285"/>
      <c r="MXX69" s="285"/>
      <c r="MXY69" s="285"/>
      <c r="MXZ69" s="285"/>
      <c r="MYA69" s="285"/>
      <c r="MYB69" s="285"/>
      <c r="MYC69" s="285"/>
      <c r="MYD69" s="285"/>
      <c r="MYE69" s="285"/>
      <c r="MYF69" s="285"/>
      <c r="MYG69" s="285"/>
      <c r="MYH69" s="285"/>
      <c r="MYI69" s="285"/>
      <c r="MYJ69" s="285"/>
      <c r="MYK69" s="285"/>
      <c r="MYL69" s="285"/>
      <c r="MYM69" s="285"/>
      <c r="MYN69" s="285"/>
      <c r="MYO69" s="285"/>
      <c r="MYP69" s="285"/>
      <c r="MYQ69" s="285"/>
      <c r="MYR69" s="285"/>
      <c r="MYS69" s="285"/>
      <c r="MYT69" s="285"/>
      <c r="MYU69" s="285"/>
      <c r="MYV69" s="285"/>
      <c r="MYW69" s="285"/>
      <c r="MYX69" s="285"/>
      <c r="MYY69" s="285"/>
      <c r="MYZ69" s="285"/>
      <c r="MZA69" s="285"/>
      <c r="MZB69" s="285"/>
      <c r="MZC69" s="285"/>
      <c r="MZD69" s="285"/>
      <c r="MZE69" s="285"/>
      <c r="MZF69" s="285"/>
      <c r="MZG69" s="285"/>
      <c r="MZH69" s="285"/>
      <c r="MZI69" s="285"/>
      <c r="MZJ69" s="285"/>
      <c r="MZK69" s="285"/>
      <c r="MZL69" s="285"/>
      <c r="MZM69" s="285"/>
      <c r="MZN69" s="285"/>
      <c r="MZO69" s="285"/>
      <c r="MZP69" s="285"/>
      <c r="MZQ69" s="285"/>
      <c r="MZR69" s="285"/>
      <c r="MZS69" s="285"/>
      <c r="MZT69" s="285"/>
      <c r="MZU69" s="285"/>
      <c r="MZV69" s="285"/>
      <c r="MZW69" s="285"/>
      <c r="MZX69" s="285"/>
      <c r="MZY69" s="285"/>
      <c r="MZZ69" s="285"/>
      <c r="NAA69" s="285"/>
      <c r="NAB69" s="285"/>
      <c r="NAC69" s="285"/>
      <c r="NAD69" s="285"/>
      <c r="NAE69" s="285"/>
      <c r="NAF69" s="285"/>
      <c r="NAG69" s="285"/>
      <c r="NAH69" s="285"/>
      <c r="NAI69" s="285"/>
      <c r="NAJ69" s="285"/>
      <c r="NAK69" s="285"/>
      <c r="NAL69" s="285"/>
      <c r="NAM69" s="285"/>
      <c r="NAN69" s="285"/>
      <c r="NAO69" s="285"/>
      <c r="NAP69" s="285"/>
      <c r="NAQ69" s="285"/>
      <c r="NAR69" s="285"/>
      <c r="NAS69" s="285"/>
      <c r="NAT69" s="285"/>
      <c r="NAU69" s="285"/>
      <c r="NAV69" s="285"/>
      <c r="NAW69" s="285"/>
      <c r="NAX69" s="285"/>
      <c r="NAY69" s="285"/>
      <c r="NAZ69" s="285"/>
      <c r="NBA69" s="285"/>
      <c r="NBB69" s="285"/>
      <c r="NBC69" s="285"/>
      <c r="NBD69" s="285"/>
      <c r="NBE69" s="285"/>
      <c r="NBF69" s="285"/>
      <c r="NBG69" s="285"/>
      <c r="NBH69" s="285"/>
      <c r="NBI69" s="285"/>
      <c r="NBJ69" s="285"/>
      <c r="NBK69" s="285"/>
      <c r="NBL69" s="285"/>
      <c r="NBM69" s="285"/>
      <c r="NBN69" s="285"/>
      <c r="NBO69" s="285"/>
      <c r="NBP69" s="285"/>
      <c r="NBQ69" s="285"/>
      <c r="NBR69" s="285"/>
      <c r="NBS69" s="285"/>
      <c r="NBT69" s="285"/>
      <c r="NBU69" s="285"/>
      <c r="NBV69" s="285"/>
      <c r="NBW69" s="285"/>
      <c r="NBX69" s="285"/>
      <c r="NBY69" s="285"/>
      <c r="NBZ69" s="285"/>
      <c r="NCA69" s="285"/>
      <c r="NCB69" s="285"/>
      <c r="NCC69" s="285"/>
      <c r="NCD69" s="285"/>
      <c r="NCE69" s="285"/>
      <c r="NCF69" s="285"/>
      <c r="NCG69" s="285"/>
      <c r="NCH69" s="285"/>
      <c r="NCI69" s="285"/>
      <c r="NCJ69" s="285"/>
      <c r="NCK69" s="285"/>
      <c r="NCL69" s="285"/>
      <c r="NCM69" s="285"/>
      <c r="NCN69" s="285"/>
      <c r="NCO69" s="285"/>
      <c r="NCP69" s="285"/>
      <c r="NCQ69" s="285"/>
      <c r="NCR69" s="285"/>
      <c r="NCS69" s="285"/>
      <c r="NCT69" s="285"/>
      <c r="NCU69" s="285"/>
      <c r="NCV69" s="285"/>
      <c r="NCW69" s="285"/>
      <c r="NCX69" s="285"/>
      <c r="NCY69" s="285"/>
      <c r="NCZ69" s="285"/>
      <c r="NDA69" s="285"/>
      <c r="NDB69" s="285"/>
      <c r="NDC69" s="285"/>
      <c r="NDD69" s="285"/>
      <c r="NDE69" s="285"/>
      <c r="NDF69" s="285"/>
      <c r="NDG69" s="285"/>
      <c r="NDH69" s="285"/>
      <c r="NDI69" s="285"/>
      <c r="NDJ69" s="285"/>
      <c r="NDK69" s="285"/>
      <c r="NDL69" s="285"/>
      <c r="NDM69" s="285"/>
      <c r="NDN69" s="285"/>
      <c r="NDO69" s="285"/>
      <c r="NDP69" s="285"/>
      <c r="NDQ69" s="285"/>
      <c r="NDR69" s="285"/>
      <c r="NDS69" s="285"/>
      <c r="NDT69" s="285"/>
      <c r="NDU69" s="285"/>
      <c r="NDV69" s="285"/>
      <c r="NDW69" s="285"/>
      <c r="NDX69" s="285"/>
      <c r="NDY69" s="285"/>
      <c r="NDZ69" s="285"/>
      <c r="NEA69" s="285"/>
      <c r="NEB69" s="285"/>
      <c r="NEC69" s="285"/>
      <c r="NED69" s="285"/>
      <c r="NEE69" s="285"/>
      <c r="NEF69" s="285"/>
      <c r="NEG69" s="285"/>
      <c r="NEH69" s="285"/>
      <c r="NEI69" s="285"/>
      <c r="NEJ69" s="285"/>
      <c r="NEK69" s="285"/>
      <c r="NEL69" s="285"/>
      <c r="NEM69" s="285"/>
      <c r="NEN69" s="285"/>
      <c r="NEO69" s="285"/>
      <c r="NEP69" s="285"/>
      <c r="NEQ69" s="285"/>
      <c r="NER69" s="285"/>
      <c r="NES69" s="285"/>
      <c r="NET69" s="285"/>
      <c r="NEU69" s="285"/>
      <c r="NEV69" s="285"/>
      <c r="NEW69" s="285"/>
      <c r="NEX69" s="285"/>
      <c r="NEY69" s="285"/>
      <c r="NEZ69" s="285"/>
      <c r="NFA69" s="285"/>
      <c r="NFB69" s="285"/>
      <c r="NFC69" s="285"/>
      <c r="NFD69" s="285"/>
      <c r="NFE69" s="285"/>
      <c r="NFF69" s="285"/>
      <c r="NFG69" s="285"/>
      <c r="NFH69" s="285"/>
      <c r="NFI69" s="285"/>
      <c r="NFJ69" s="285"/>
      <c r="NFK69" s="285"/>
      <c r="NFL69" s="285"/>
      <c r="NFM69" s="285"/>
      <c r="NFN69" s="285"/>
      <c r="NFO69" s="285"/>
      <c r="NFP69" s="285"/>
      <c r="NFQ69" s="285"/>
      <c r="NFR69" s="285"/>
      <c r="NFS69" s="285"/>
      <c r="NFT69" s="285"/>
      <c r="NFU69" s="285"/>
      <c r="NFV69" s="285"/>
      <c r="NFW69" s="285"/>
      <c r="NFX69" s="285"/>
      <c r="NFY69" s="285"/>
      <c r="NFZ69" s="285"/>
      <c r="NGA69" s="285"/>
      <c r="NGB69" s="285"/>
      <c r="NGC69" s="285"/>
      <c r="NGD69" s="285"/>
      <c r="NGE69" s="285"/>
      <c r="NGF69" s="285"/>
      <c r="NGG69" s="285"/>
      <c r="NGH69" s="285"/>
      <c r="NGI69" s="285"/>
      <c r="NGJ69" s="285"/>
      <c r="NGK69" s="285"/>
      <c r="NGL69" s="285"/>
      <c r="NGM69" s="285"/>
      <c r="NGN69" s="285"/>
      <c r="NGO69" s="285"/>
      <c r="NGP69" s="285"/>
      <c r="NGQ69" s="285"/>
      <c r="NGR69" s="285"/>
      <c r="NGS69" s="285"/>
      <c r="NGT69" s="285"/>
      <c r="NGU69" s="285"/>
      <c r="NGV69" s="285"/>
      <c r="NGW69" s="285"/>
      <c r="NGX69" s="285"/>
      <c r="NGY69" s="285"/>
      <c r="NGZ69" s="285"/>
      <c r="NHA69" s="285"/>
      <c r="NHB69" s="285"/>
      <c r="NHC69" s="285"/>
      <c r="NHD69" s="285"/>
      <c r="NHE69" s="285"/>
      <c r="NHF69" s="285"/>
      <c r="NHG69" s="285"/>
      <c r="NHH69" s="285"/>
      <c r="NHI69" s="285"/>
      <c r="NHJ69" s="285"/>
      <c r="NHK69" s="285"/>
      <c r="NHL69" s="285"/>
      <c r="NHM69" s="285"/>
      <c r="NHN69" s="285"/>
      <c r="NHO69" s="285"/>
      <c r="NHP69" s="285"/>
      <c r="NHQ69" s="285"/>
      <c r="NHR69" s="285"/>
      <c r="NHS69" s="285"/>
      <c r="NHT69" s="285"/>
      <c r="NHU69" s="285"/>
      <c r="NHV69" s="285"/>
      <c r="NHW69" s="285"/>
      <c r="NHX69" s="285"/>
      <c r="NHY69" s="285"/>
      <c r="NHZ69" s="285"/>
      <c r="NIA69" s="285"/>
      <c r="NIB69" s="285"/>
      <c r="NIC69" s="285"/>
      <c r="NID69" s="285"/>
      <c r="NIE69" s="285"/>
      <c r="NIF69" s="285"/>
      <c r="NIG69" s="285"/>
      <c r="NIH69" s="285"/>
      <c r="NII69" s="285"/>
      <c r="NIJ69" s="285"/>
      <c r="NIK69" s="285"/>
      <c r="NIL69" s="285"/>
      <c r="NIM69" s="285"/>
      <c r="NIN69" s="285"/>
      <c r="NIO69" s="285"/>
      <c r="NIP69" s="285"/>
      <c r="NIQ69" s="285"/>
      <c r="NIR69" s="285"/>
      <c r="NIS69" s="285"/>
      <c r="NIT69" s="285"/>
      <c r="NIU69" s="285"/>
      <c r="NIV69" s="285"/>
      <c r="NIW69" s="285"/>
      <c r="NIX69" s="285"/>
      <c r="NIY69" s="285"/>
      <c r="NIZ69" s="285"/>
      <c r="NJA69" s="285"/>
      <c r="NJB69" s="285"/>
      <c r="NJC69" s="285"/>
      <c r="NJD69" s="285"/>
      <c r="NJE69" s="285"/>
      <c r="NJF69" s="285"/>
      <c r="NJG69" s="285"/>
      <c r="NJH69" s="285"/>
      <c r="NJI69" s="285"/>
      <c r="NJJ69" s="285"/>
      <c r="NJK69" s="285"/>
      <c r="NJL69" s="285"/>
      <c r="NJM69" s="285"/>
      <c r="NJN69" s="285"/>
      <c r="NJO69" s="285"/>
      <c r="NJP69" s="285"/>
      <c r="NJQ69" s="285"/>
      <c r="NJR69" s="285"/>
      <c r="NJS69" s="285"/>
      <c r="NJT69" s="285"/>
      <c r="NJU69" s="285"/>
      <c r="NJV69" s="285"/>
      <c r="NJW69" s="285"/>
      <c r="NJX69" s="285"/>
      <c r="NJY69" s="285"/>
      <c r="NJZ69" s="285"/>
      <c r="NKA69" s="285"/>
      <c r="NKB69" s="285"/>
      <c r="NKC69" s="285"/>
      <c r="NKD69" s="285"/>
      <c r="NKE69" s="285"/>
      <c r="NKF69" s="285"/>
      <c r="NKG69" s="285"/>
      <c r="NKH69" s="285"/>
      <c r="NKI69" s="285"/>
      <c r="NKJ69" s="285"/>
      <c r="NKK69" s="285"/>
      <c r="NKL69" s="285"/>
      <c r="NKM69" s="285"/>
      <c r="NKN69" s="285"/>
      <c r="NKO69" s="285"/>
      <c r="NKP69" s="285"/>
      <c r="NKQ69" s="285"/>
      <c r="NKR69" s="285"/>
      <c r="NKS69" s="285"/>
      <c r="NKT69" s="285"/>
      <c r="NKU69" s="285"/>
      <c r="NKV69" s="285"/>
      <c r="NKW69" s="285"/>
      <c r="NKX69" s="285"/>
      <c r="NKY69" s="285"/>
      <c r="NKZ69" s="285"/>
      <c r="NLA69" s="285"/>
      <c r="NLB69" s="285"/>
      <c r="NLC69" s="285"/>
      <c r="NLD69" s="285"/>
      <c r="NLE69" s="285"/>
      <c r="NLF69" s="285"/>
      <c r="NLG69" s="285"/>
      <c r="NLH69" s="285"/>
      <c r="NLI69" s="285"/>
      <c r="NLJ69" s="285"/>
      <c r="NLK69" s="285"/>
      <c r="NLL69" s="285"/>
      <c r="NLM69" s="285"/>
      <c r="NLN69" s="285"/>
      <c r="NLO69" s="285"/>
      <c r="NLP69" s="285"/>
      <c r="NLQ69" s="285"/>
      <c r="NLR69" s="285"/>
      <c r="NLS69" s="285"/>
      <c r="NLT69" s="285"/>
      <c r="NLU69" s="285"/>
      <c r="NLV69" s="285"/>
      <c r="NLW69" s="285"/>
      <c r="NLX69" s="285"/>
      <c r="NLY69" s="285"/>
      <c r="NLZ69" s="285"/>
      <c r="NMA69" s="285"/>
      <c r="NMB69" s="285"/>
      <c r="NMC69" s="285"/>
      <c r="NMD69" s="285"/>
      <c r="NME69" s="285"/>
      <c r="NMF69" s="285"/>
      <c r="NMG69" s="285"/>
      <c r="NMH69" s="285"/>
      <c r="NMI69" s="285"/>
      <c r="NMJ69" s="285"/>
      <c r="NMK69" s="285"/>
      <c r="NML69" s="285"/>
      <c r="NMM69" s="285"/>
      <c r="NMN69" s="285"/>
      <c r="NMO69" s="285"/>
      <c r="NMP69" s="285"/>
      <c r="NMQ69" s="285"/>
      <c r="NMR69" s="285"/>
      <c r="NMS69" s="285"/>
      <c r="NMT69" s="285"/>
      <c r="NMU69" s="285"/>
      <c r="NMV69" s="285"/>
      <c r="NMW69" s="285"/>
      <c r="NMX69" s="285"/>
      <c r="NMY69" s="285"/>
      <c r="NMZ69" s="285"/>
      <c r="NNA69" s="285"/>
      <c r="NNB69" s="285"/>
      <c r="NNC69" s="285"/>
      <c r="NND69" s="285"/>
      <c r="NNE69" s="285"/>
      <c r="NNF69" s="285"/>
      <c r="NNG69" s="285"/>
      <c r="NNH69" s="285"/>
      <c r="NNI69" s="285"/>
      <c r="NNJ69" s="285"/>
      <c r="NNK69" s="285"/>
      <c r="NNL69" s="285"/>
      <c r="NNM69" s="285"/>
      <c r="NNN69" s="285"/>
      <c r="NNO69" s="285"/>
      <c r="NNP69" s="285"/>
      <c r="NNQ69" s="285"/>
      <c r="NNR69" s="285"/>
      <c r="NNS69" s="285"/>
      <c r="NNT69" s="285"/>
      <c r="NNU69" s="285"/>
      <c r="NNV69" s="285"/>
      <c r="NNW69" s="285"/>
      <c r="NNX69" s="285"/>
      <c r="NNY69" s="285"/>
      <c r="NNZ69" s="285"/>
      <c r="NOA69" s="285"/>
      <c r="NOB69" s="285"/>
      <c r="NOC69" s="285"/>
      <c r="NOD69" s="285"/>
      <c r="NOE69" s="285"/>
      <c r="NOF69" s="285"/>
      <c r="NOG69" s="285"/>
      <c r="NOH69" s="285"/>
      <c r="NOI69" s="285"/>
      <c r="NOJ69" s="285"/>
      <c r="NOK69" s="285"/>
      <c r="NOL69" s="285"/>
      <c r="NOM69" s="285"/>
      <c r="NON69" s="285"/>
      <c r="NOO69" s="285"/>
      <c r="NOP69" s="285"/>
      <c r="NOQ69" s="285"/>
      <c r="NOR69" s="285"/>
      <c r="NOS69" s="285"/>
      <c r="NOT69" s="285"/>
      <c r="NOU69" s="285"/>
      <c r="NOV69" s="285"/>
      <c r="NOW69" s="285"/>
      <c r="NOX69" s="285"/>
      <c r="NOY69" s="285"/>
      <c r="NOZ69" s="285"/>
      <c r="NPA69" s="285"/>
      <c r="NPB69" s="285"/>
      <c r="NPC69" s="285"/>
      <c r="NPD69" s="285"/>
      <c r="NPE69" s="285"/>
      <c r="NPF69" s="285"/>
      <c r="NPG69" s="285"/>
      <c r="NPH69" s="285"/>
      <c r="NPI69" s="285"/>
      <c r="NPJ69" s="285"/>
      <c r="NPK69" s="285"/>
      <c r="NPL69" s="285"/>
      <c r="NPM69" s="285"/>
      <c r="NPN69" s="285"/>
      <c r="NPO69" s="285"/>
      <c r="NPP69" s="285"/>
      <c r="NPQ69" s="285"/>
      <c r="NPR69" s="285"/>
      <c r="NPS69" s="285"/>
      <c r="NPT69" s="285"/>
      <c r="NPU69" s="285"/>
      <c r="NPV69" s="285"/>
      <c r="NPW69" s="285"/>
      <c r="NPX69" s="285"/>
      <c r="NPY69" s="285"/>
      <c r="NPZ69" s="285"/>
      <c r="NQA69" s="285"/>
      <c r="NQB69" s="285"/>
      <c r="NQC69" s="285"/>
      <c r="NQD69" s="285"/>
      <c r="NQE69" s="285"/>
      <c r="NQF69" s="285"/>
      <c r="NQG69" s="285"/>
      <c r="NQH69" s="285"/>
      <c r="NQI69" s="285"/>
      <c r="NQJ69" s="285"/>
      <c r="NQK69" s="285"/>
      <c r="NQL69" s="285"/>
      <c r="NQM69" s="285"/>
      <c r="NQN69" s="285"/>
      <c r="NQO69" s="285"/>
      <c r="NQP69" s="285"/>
      <c r="NQQ69" s="285"/>
      <c r="NQR69" s="285"/>
      <c r="NQS69" s="285"/>
      <c r="NQT69" s="285"/>
      <c r="NQU69" s="285"/>
      <c r="NQV69" s="285"/>
      <c r="NQW69" s="285"/>
      <c r="NQX69" s="285"/>
      <c r="NQY69" s="285"/>
      <c r="NQZ69" s="285"/>
      <c r="NRA69" s="285"/>
      <c r="NRB69" s="285"/>
      <c r="NRC69" s="285"/>
      <c r="NRD69" s="285"/>
      <c r="NRE69" s="285"/>
      <c r="NRF69" s="285"/>
      <c r="NRG69" s="285"/>
      <c r="NRH69" s="285"/>
      <c r="NRI69" s="285"/>
      <c r="NRJ69" s="285"/>
      <c r="NRK69" s="285"/>
      <c r="NRL69" s="285"/>
      <c r="NRM69" s="285"/>
      <c r="NRN69" s="285"/>
      <c r="NRO69" s="285"/>
      <c r="NRP69" s="285"/>
      <c r="NRQ69" s="285"/>
      <c r="NRR69" s="285"/>
      <c r="NRS69" s="285"/>
      <c r="NRT69" s="285"/>
      <c r="NRU69" s="285"/>
      <c r="NRV69" s="285"/>
      <c r="NRW69" s="285"/>
      <c r="NRX69" s="285"/>
      <c r="NRY69" s="285"/>
      <c r="NRZ69" s="285"/>
      <c r="NSA69" s="285"/>
      <c r="NSB69" s="285"/>
      <c r="NSC69" s="285"/>
      <c r="NSD69" s="285"/>
      <c r="NSE69" s="285"/>
      <c r="NSF69" s="285"/>
      <c r="NSG69" s="285"/>
      <c r="NSH69" s="285"/>
      <c r="NSI69" s="285"/>
      <c r="NSJ69" s="285"/>
      <c r="NSK69" s="285"/>
      <c r="NSL69" s="285"/>
      <c r="NSM69" s="285"/>
      <c r="NSN69" s="285"/>
      <c r="NSO69" s="285"/>
      <c r="NSP69" s="285"/>
      <c r="NSQ69" s="285"/>
      <c r="NSR69" s="285"/>
      <c r="NSS69" s="285"/>
      <c r="NST69" s="285"/>
      <c r="NSU69" s="285"/>
      <c r="NSV69" s="285"/>
      <c r="NSW69" s="285"/>
      <c r="NSX69" s="285"/>
      <c r="NSY69" s="285"/>
      <c r="NSZ69" s="285"/>
      <c r="NTA69" s="285"/>
      <c r="NTB69" s="285"/>
      <c r="NTC69" s="285"/>
      <c r="NTD69" s="285"/>
      <c r="NTE69" s="285"/>
      <c r="NTF69" s="285"/>
      <c r="NTG69" s="285"/>
      <c r="NTH69" s="285"/>
      <c r="NTI69" s="285"/>
      <c r="NTJ69" s="285"/>
      <c r="NTK69" s="285"/>
      <c r="NTL69" s="285"/>
      <c r="NTM69" s="285"/>
      <c r="NTN69" s="285"/>
      <c r="NTO69" s="285"/>
      <c r="NTP69" s="285"/>
      <c r="NTQ69" s="285"/>
      <c r="NTR69" s="285"/>
      <c r="NTS69" s="285"/>
      <c r="NTT69" s="285"/>
      <c r="NTU69" s="285"/>
      <c r="NTV69" s="285"/>
      <c r="NTW69" s="285"/>
      <c r="NTX69" s="285"/>
      <c r="NTY69" s="285"/>
      <c r="NTZ69" s="285"/>
      <c r="NUA69" s="285"/>
      <c r="NUB69" s="285"/>
      <c r="NUC69" s="285"/>
      <c r="NUD69" s="285"/>
      <c r="NUE69" s="285"/>
      <c r="NUF69" s="285"/>
      <c r="NUG69" s="285"/>
      <c r="NUH69" s="285"/>
      <c r="NUI69" s="285"/>
      <c r="NUJ69" s="285"/>
      <c r="NUK69" s="285"/>
      <c r="NUL69" s="285"/>
      <c r="NUM69" s="285"/>
      <c r="NUN69" s="285"/>
      <c r="NUO69" s="285"/>
      <c r="NUP69" s="285"/>
      <c r="NUQ69" s="285"/>
      <c r="NUR69" s="285"/>
      <c r="NUS69" s="285"/>
      <c r="NUT69" s="285"/>
      <c r="NUU69" s="285"/>
      <c r="NUV69" s="285"/>
      <c r="NUW69" s="285"/>
      <c r="NUX69" s="285"/>
      <c r="NUY69" s="285"/>
      <c r="NUZ69" s="285"/>
      <c r="NVA69" s="285"/>
      <c r="NVB69" s="285"/>
      <c r="NVC69" s="285"/>
      <c r="NVD69" s="285"/>
      <c r="NVE69" s="285"/>
      <c r="NVF69" s="285"/>
      <c r="NVG69" s="285"/>
      <c r="NVH69" s="285"/>
      <c r="NVI69" s="285"/>
      <c r="NVJ69" s="285"/>
      <c r="NVK69" s="285"/>
      <c r="NVL69" s="285"/>
      <c r="NVM69" s="285"/>
      <c r="NVN69" s="285"/>
      <c r="NVO69" s="285"/>
      <c r="NVP69" s="285"/>
      <c r="NVQ69" s="285"/>
      <c r="NVR69" s="285"/>
      <c r="NVS69" s="285"/>
      <c r="NVT69" s="285"/>
      <c r="NVU69" s="285"/>
      <c r="NVV69" s="285"/>
      <c r="NVW69" s="285"/>
      <c r="NVX69" s="285"/>
      <c r="NVY69" s="285"/>
      <c r="NVZ69" s="285"/>
      <c r="NWA69" s="285"/>
      <c r="NWB69" s="285"/>
      <c r="NWC69" s="285"/>
      <c r="NWD69" s="285"/>
      <c r="NWE69" s="285"/>
      <c r="NWF69" s="285"/>
      <c r="NWG69" s="285"/>
      <c r="NWH69" s="285"/>
      <c r="NWI69" s="285"/>
      <c r="NWJ69" s="285"/>
      <c r="NWK69" s="285"/>
      <c r="NWL69" s="285"/>
      <c r="NWM69" s="285"/>
      <c r="NWN69" s="285"/>
      <c r="NWO69" s="285"/>
      <c r="NWP69" s="285"/>
      <c r="NWQ69" s="285"/>
      <c r="NWR69" s="285"/>
      <c r="NWS69" s="285"/>
      <c r="NWT69" s="285"/>
      <c r="NWU69" s="285"/>
      <c r="NWV69" s="285"/>
      <c r="NWW69" s="285"/>
      <c r="NWX69" s="285"/>
      <c r="NWY69" s="285"/>
      <c r="NWZ69" s="285"/>
      <c r="NXA69" s="285"/>
      <c r="NXB69" s="285"/>
      <c r="NXC69" s="285"/>
      <c r="NXD69" s="285"/>
      <c r="NXE69" s="285"/>
      <c r="NXF69" s="285"/>
      <c r="NXG69" s="285"/>
      <c r="NXH69" s="285"/>
      <c r="NXI69" s="285"/>
      <c r="NXJ69" s="285"/>
      <c r="NXK69" s="285"/>
      <c r="NXL69" s="285"/>
      <c r="NXM69" s="285"/>
      <c r="NXN69" s="285"/>
      <c r="NXO69" s="285"/>
      <c r="NXP69" s="285"/>
      <c r="NXQ69" s="285"/>
      <c r="NXR69" s="285"/>
      <c r="NXS69" s="285"/>
      <c r="NXT69" s="285"/>
      <c r="NXU69" s="285"/>
      <c r="NXV69" s="285"/>
      <c r="NXW69" s="285"/>
      <c r="NXX69" s="285"/>
      <c r="NXY69" s="285"/>
      <c r="NXZ69" s="285"/>
      <c r="NYA69" s="285"/>
      <c r="NYB69" s="285"/>
      <c r="NYC69" s="285"/>
      <c r="NYD69" s="285"/>
      <c r="NYE69" s="285"/>
      <c r="NYF69" s="285"/>
      <c r="NYG69" s="285"/>
      <c r="NYH69" s="285"/>
      <c r="NYI69" s="285"/>
      <c r="NYJ69" s="285"/>
      <c r="NYK69" s="285"/>
      <c r="NYL69" s="285"/>
      <c r="NYM69" s="285"/>
      <c r="NYN69" s="285"/>
      <c r="NYO69" s="285"/>
      <c r="NYP69" s="285"/>
      <c r="NYQ69" s="285"/>
      <c r="NYR69" s="285"/>
      <c r="NYS69" s="285"/>
      <c r="NYT69" s="285"/>
      <c r="NYU69" s="285"/>
      <c r="NYV69" s="285"/>
      <c r="NYW69" s="285"/>
      <c r="NYX69" s="285"/>
      <c r="NYY69" s="285"/>
      <c r="NYZ69" s="285"/>
      <c r="NZA69" s="285"/>
      <c r="NZB69" s="285"/>
      <c r="NZC69" s="285"/>
      <c r="NZD69" s="285"/>
      <c r="NZE69" s="285"/>
      <c r="NZF69" s="285"/>
      <c r="NZG69" s="285"/>
      <c r="NZH69" s="285"/>
      <c r="NZI69" s="285"/>
      <c r="NZJ69" s="285"/>
      <c r="NZK69" s="285"/>
      <c r="NZL69" s="285"/>
      <c r="NZM69" s="285"/>
      <c r="NZN69" s="285"/>
      <c r="NZO69" s="285"/>
      <c r="NZP69" s="285"/>
      <c r="NZQ69" s="285"/>
      <c r="NZR69" s="285"/>
      <c r="NZS69" s="285"/>
      <c r="NZT69" s="285"/>
      <c r="NZU69" s="285"/>
      <c r="NZV69" s="285"/>
      <c r="NZW69" s="285"/>
      <c r="NZX69" s="285"/>
      <c r="NZY69" s="285"/>
      <c r="NZZ69" s="285"/>
      <c r="OAA69" s="285"/>
      <c r="OAB69" s="285"/>
      <c r="OAC69" s="285"/>
      <c r="OAD69" s="285"/>
      <c r="OAE69" s="285"/>
      <c r="OAF69" s="285"/>
      <c r="OAG69" s="285"/>
      <c r="OAH69" s="285"/>
      <c r="OAI69" s="285"/>
      <c r="OAJ69" s="285"/>
      <c r="OAK69" s="285"/>
      <c r="OAL69" s="285"/>
      <c r="OAM69" s="285"/>
      <c r="OAN69" s="285"/>
      <c r="OAO69" s="285"/>
      <c r="OAP69" s="285"/>
      <c r="OAQ69" s="285"/>
      <c r="OAR69" s="285"/>
      <c r="OAS69" s="285"/>
      <c r="OAT69" s="285"/>
      <c r="OAU69" s="285"/>
      <c r="OAV69" s="285"/>
      <c r="OAW69" s="285"/>
      <c r="OAX69" s="285"/>
      <c r="OAY69" s="285"/>
      <c r="OAZ69" s="285"/>
      <c r="OBA69" s="285"/>
      <c r="OBB69" s="285"/>
      <c r="OBC69" s="285"/>
      <c r="OBD69" s="285"/>
      <c r="OBE69" s="285"/>
      <c r="OBF69" s="285"/>
      <c r="OBG69" s="285"/>
      <c r="OBH69" s="285"/>
      <c r="OBI69" s="285"/>
      <c r="OBJ69" s="285"/>
      <c r="OBK69" s="285"/>
      <c r="OBL69" s="285"/>
      <c r="OBM69" s="285"/>
      <c r="OBN69" s="285"/>
      <c r="OBO69" s="285"/>
      <c r="OBP69" s="285"/>
      <c r="OBQ69" s="285"/>
      <c r="OBR69" s="285"/>
      <c r="OBS69" s="285"/>
      <c r="OBT69" s="285"/>
      <c r="OBU69" s="285"/>
      <c r="OBV69" s="285"/>
      <c r="OBW69" s="285"/>
      <c r="OBX69" s="285"/>
      <c r="OBY69" s="285"/>
      <c r="OBZ69" s="285"/>
      <c r="OCA69" s="285"/>
      <c r="OCB69" s="285"/>
      <c r="OCC69" s="285"/>
      <c r="OCD69" s="285"/>
      <c r="OCE69" s="285"/>
      <c r="OCF69" s="285"/>
      <c r="OCG69" s="285"/>
      <c r="OCH69" s="285"/>
      <c r="OCI69" s="285"/>
      <c r="OCJ69" s="285"/>
      <c r="OCK69" s="285"/>
      <c r="OCL69" s="285"/>
      <c r="OCM69" s="285"/>
      <c r="OCN69" s="285"/>
      <c r="OCO69" s="285"/>
      <c r="OCP69" s="285"/>
      <c r="OCQ69" s="285"/>
      <c r="OCR69" s="285"/>
      <c r="OCS69" s="285"/>
      <c r="OCT69" s="285"/>
      <c r="OCU69" s="285"/>
      <c r="OCV69" s="285"/>
      <c r="OCW69" s="285"/>
      <c r="OCX69" s="285"/>
      <c r="OCY69" s="285"/>
      <c r="OCZ69" s="285"/>
      <c r="ODA69" s="285"/>
      <c r="ODB69" s="285"/>
      <c r="ODC69" s="285"/>
      <c r="ODD69" s="285"/>
      <c r="ODE69" s="285"/>
      <c r="ODF69" s="285"/>
      <c r="ODG69" s="285"/>
      <c r="ODH69" s="285"/>
      <c r="ODI69" s="285"/>
      <c r="ODJ69" s="285"/>
      <c r="ODK69" s="285"/>
      <c r="ODL69" s="285"/>
      <c r="ODM69" s="285"/>
      <c r="ODN69" s="285"/>
      <c r="ODO69" s="285"/>
      <c r="ODP69" s="285"/>
      <c r="ODQ69" s="285"/>
      <c r="ODR69" s="285"/>
      <c r="ODS69" s="285"/>
      <c r="ODT69" s="285"/>
      <c r="ODU69" s="285"/>
      <c r="ODV69" s="285"/>
      <c r="ODW69" s="285"/>
      <c r="ODX69" s="285"/>
      <c r="ODY69" s="285"/>
      <c r="ODZ69" s="285"/>
      <c r="OEA69" s="285"/>
      <c r="OEB69" s="285"/>
      <c r="OEC69" s="285"/>
      <c r="OED69" s="285"/>
      <c r="OEE69" s="285"/>
      <c r="OEF69" s="285"/>
      <c r="OEG69" s="285"/>
      <c r="OEH69" s="285"/>
      <c r="OEI69" s="285"/>
      <c r="OEJ69" s="285"/>
      <c r="OEK69" s="285"/>
      <c r="OEL69" s="285"/>
      <c r="OEM69" s="285"/>
      <c r="OEN69" s="285"/>
      <c r="OEO69" s="285"/>
      <c r="OEP69" s="285"/>
      <c r="OEQ69" s="285"/>
      <c r="OER69" s="285"/>
      <c r="OES69" s="285"/>
      <c r="OET69" s="285"/>
      <c r="OEU69" s="285"/>
      <c r="OEV69" s="285"/>
      <c r="OEW69" s="285"/>
      <c r="OEX69" s="285"/>
      <c r="OEY69" s="285"/>
      <c r="OEZ69" s="285"/>
      <c r="OFA69" s="285"/>
      <c r="OFB69" s="285"/>
      <c r="OFC69" s="285"/>
      <c r="OFD69" s="285"/>
      <c r="OFE69" s="285"/>
      <c r="OFF69" s="285"/>
      <c r="OFG69" s="285"/>
      <c r="OFH69" s="285"/>
      <c r="OFI69" s="285"/>
      <c r="OFJ69" s="285"/>
      <c r="OFK69" s="285"/>
      <c r="OFL69" s="285"/>
      <c r="OFM69" s="285"/>
      <c r="OFN69" s="285"/>
      <c r="OFO69" s="285"/>
      <c r="OFP69" s="285"/>
      <c r="OFQ69" s="285"/>
      <c r="OFR69" s="285"/>
      <c r="OFS69" s="285"/>
      <c r="OFT69" s="285"/>
      <c r="OFU69" s="285"/>
      <c r="OFV69" s="285"/>
      <c r="OFW69" s="285"/>
      <c r="OFX69" s="285"/>
      <c r="OFY69" s="285"/>
      <c r="OFZ69" s="285"/>
      <c r="OGA69" s="285"/>
      <c r="OGB69" s="285"/>
      <c r="OGC69" s="285"/>
      <c r="OGD69" s="285"/>
      <c r="OGE69" s="285"/>
      <c r="OGF69" s="285"/>
      <c r="OGG69" s="285"/>
      <c r="OGH69" s="285"/>
      <c r="OGI69" s="285"/>
      <c r="OGJ69" s="285"/>
      <c r="OGK69" s="285"/>
      <c r="OGL69" s="285"/>
      <c r="OGM69" s="285"/>
      <c r="OGN69" s="285"/>
      <c r="OGO69" s="285"/>
      <c r="OGP69" s="285"/>
      <c r="OGQ69" s="285"/>
      <c r="OGR69" s="285"/>
      <c r="OGS69" s="285"/>
      <c r="OGT69" s="285"/>
      <c r="OGU69" s="285"/>
      <c r="OGV69" s="285"/>
      <c r="OGW69" s="285"/>
      <c r="OGX69" s="285"/>
      <c r="OGY69" s="285"/>
      <c r="OGZ69" s="285"/>
      <c r="OHA69" s="285"/>
      <c r="OHB69" s="285"/>
      <c r="OHC69" s="285"/>
      <c r="OHD69" s="285"/>
      <c r="OHE69" s="285"/>
      <c r="OHF69" s="285"/>
      <c r="OHG69" s="285"/>
      <c r="OHH69" s="285"/>
      <c r="OHI69" s="285"/>
      <c r="OHJ69" s="285"/>
      <c r="OHK69" s="285"/>
      <c r="OHL69" s="285"/>
      <c r="OHM69" s="285"/>
      <c r="OHN69" s="285"/>
      <c r="OHO69" s="285"/>
      <c r="OHP69" s="285"/>
      <c r="OHQ69" s="285"/>
      <c r="OHR69" s="285"/>
      <c r="OHS69" s="285"/>
      <c r="OHT69" s="285"/>
      <c r="OHU69" s="285"/>
      <c r="OHV69" s="285"/>
      <c r="OHW69" s="285"/>
      <c r="OHX69" s="285"/>
      <c r="OHY69" s="285"/>
      <c r="OHZ69" s="285"/>
      <c r="OIA69" s="285"/>
      <c r="OIB69" s="285"/>
      <c r="OIC69" s="285"/>
      <c r="OID69" s="285"/>
      <c r="OIE69" s="285"/>
      <c r="OIF69" s="285"/>
      <c r="OIG69" s="285"/>
      <c r="OIH69" s="285"/>
      <c r="OII69" s="285"/>
      <c r="OIJ69" s="285"/>
      <c r="OIK69" s="285"/>
      <c r="OIL69" s="285"/>
      <c r="OIM69" s="285"/>
      <c r="OIN69" s="285"/>
      <c r="OIO69" s="285"/>
      <c r="OIP69" s="285"/>
      <c r="OIQ69" s="285"/>
      <c r="OIR69" s="285"/>
      <c r="OIS69" s="285"/>
      <c r="OIT69" s="285"/>
      <c r="OIU69" s="285"/>
      <c r="OIV69" s="285"/>
      <c r="OIW69" s="285"/>
      <c r="OIX69" s="285"/>
      <c r="OIY69" s="285"/>
      <c r="OIZ69" s="285"/>
      <c r="OJA69" s="285"/>
      <c r="OJB69" s="285"/>
      <c r="OJC69" s="285"/>
      <c r="OJD69" s="285"/>
      <c r="OJE69" s="285"/>
      <c r="OJF69" s="285"/>
      <c r="OJG69" s="285"/>
      <c r="OJH69" s="285"/>
      <c r="OJI69" s="285"/>
      <c r="OJJ69" s="285"/>
      <c r="OJK69" s="285"/>
      <c r="OJL69" s="285"/>
      <c r="OJM69" s="285"/>
      <c r="OJN69" s="285"/>
      <c r="OJO69" s="285"/>
      <c r="OJP69" s="285"/>
      <c r="OJQ69" s="285"/>
      <c r="OJR69" s="285"/>
      <c r="OJS69" s="285"/>
      <c r="OJT69" s="285"/>
      <c r="OJU69" s="285"/>
      <c r="OJV69" s="285"/>
      <c r="OJW69" s="285"/>
      <c r="OJX69" s="285"/>
      <c r="OJY69" s="285"/>
      <c r="OJZ69" s="285"/>
      <c r="OKA69" s="285"/>
      <c r="OKB69" s="285"/>
      <c r="OKC69" s="285"/>
      <c r="OKD69" s="285"/>
      <c r="OKE69" s="285"/>
      <c r="OKF69" s="285"/>
      <c r="OKG69" s="285"/>
      <c r="OKH69" s="285"/>
      <c r="OKI69" s="285"/>
      <c r="OKJ69" s="285"/>
      <c r="OKK69" s="285"/>
      <c r="OKL69" s="285"/>
      <c r="OKM69" s="285"/>
      <c r="OKN69" s="285"/>
      <c r="OKO69" s="285"/>
      <c r="OKP69" s="285"/>
      <c r="OKQ69" s="285"/>
      <c r="OKR69" s="285"/>
      <c r="OKS69" s="285"/>
      <c r="OKT69" s="285"/>
      <c r="OKU69" s="285"/>
      <c r="OKV69" s="285"/>
      <c r="OKW69" s="285"/>
      <c r="OKX69" s="285"/>
      <c r="OKY69" s="285"/>
      <c r="OKZ69" s="285"/>
      <c r="OLA69" s="285"/>
      <c r="OLB69" s="285"/>
      <c r="OLC69" s="285"/>
      <c r="OLD69" s="285"/>
      <c r="OLE69" s="285"/>
      <c r="OLF69" s="285"/>
      <c r="OLG69" s="285"/>
      <c r="OLH69" s="285"/>
      <c r="OLI69" s="285"/>
      <c r="OLJ69" s="285"/>
      <c r="OLK69" s="285"/>
      <c r="OLL69" s="285"/>
      <c r="OLM69" s="285"/>
      <c r="OLN69" s="285"/>
      <c r="OLO69" s="285"/>
      <c r="OLP69" s="285"/>
      <c r="OLQ69" s="285"/>
      <c r="OLR69" s="285"/>
      <c r="OLS69" s="285"/>
      <c r="OLT69" s="285"/>
      <c r="OLU69" s="285"/>
      <c r="OLV69" s="285"/>
      <c r="OLW69" s="285"/>
      <c r="OLX69" s="285"/>
      <c r="OLY69" s="285"/>
      <c r="OLZ69" s="285"/>
      <c r="OMA69" s="285"/>
      <c r="OMB69" s="285"/>
      <c r="OMC69" s="285"/>
      <c r="OMD69" s="285"/>
      <c r="OME69" s="285"/>
      <c r="OMF69" s="285"/>
      <c r="OMG69" s="285"/>
      <c r="OMH69" s="285"/>
      <c r="OMI69" s="285"/>
      <c r="OMJ69" s="285"/>
      <c r="OMK69" s="285"/>
      <c r="OML69" s="285"/>
      <c r="OMM69" s="285"/>
      <c r="OMN69" s="285"/>
      <c r="OMO69" s="285"/>
      <c r="OMP69" s="285"/>
      <c r="OMQ69" s="285"/>
      <c r="OMR69" s="285"/>
      <c r="OMS69" s="285"/>
      <c r="OMT69" s="285"/>
      <c r="OMU69" s="285"/>
      <c r="OMV69" s="285"/>
      <c r="OMW69" s="285"/>
      <c r="OMX69" s="285"/>
      <c r="OMY69" s="285"/>
      <c r="OMZ69" s="285"/>
      <c r="ONA69" s="285"/>
      <c r="ONB69" s="285"/>
      <c r="ONC69" s="285"/>
      <c r="OND69" s="285"/>
      <c r="ONE69" s="285"/>
      <c r="ONF69" s="285"/>
      <c r="ONG69" s="285"/>
      <c r="ONH69" s="285"/>
      <c r="ONI69" s="285"/>
      <c r="ONJ69" s="285"/>
      <c r="ONK69" s="285"/>
      <c r="ONL69" s="285"/>
      <c r="ONM69" s="285"/>
      <c r="ONN69" s="285"/>
      <c r="ONO69" s="285"/>
      <c r="ONP69" s="285"/>
      <c r="ONQ69" s="285"/>
      <c r="ONR69" s="285"/>
      <c r="ONS69" s="285"/>
      <c r="ONT69" s="285"/>
      <c r="ONU69" s="285"/>
      <c r="ONV69" s="285"/>
      <c r="ONW69" s="285"/>
      <c r="ONX69" s="285"/>
      <c r="ONY69" s="285"/>
      <c r="ONZ69" s="285"/>
      <c r="OOA69" s="285"/>
      <c r="OOB69" s="285"/>
      <c r="OOC69" s="285"/>
      <c r="OOD69" s="285"/>
      <c r="OOE69" s="285"/>
      <c r="OOF69" s="285"/>
      <c r="OOG69" s="285"/>
      <c r="OOH69" s="285"/>
      <c r="OOI69" s="285"/>
      <c r="OOJ69" s="285"/>
      <c r="OOK69" s="285"/>
      <c r="OOL69" s="285"/>
      <c r="OOM69" s="285"/>
      <c r="OON69" s="285"/>
      <c r="OOO69" s="285"/>
      <c r="OOP69" s="285"/>
      <c r="OOQ69" s="285"/>
      <c r="OOR69" s="285"/>
      <c r="OOS69" s="285"/>
      <c r="OOT69" s="285"/>
      <c r="OOU69" s="285"/>
      <c r="OOV69" s="285"/>
      <c r="OOW69" s="285"/>
      <c r="OOX69" s="285"/>
      <c r="OOY69" s="285"/>
      <c r="OOZ69" s="285"/>
      <c r="OPA69" s="285"/>
      <c r="OPB69" s="285"/>
      <c r="OPC69" s="285"/>
      <c r="OPD69" s="285"/>
      <c r="OPE69" s="285"/>
      <c r="OPF69" s="285"/>
      <c r="OPG69" s="285"/>
      <c r="OPH69" s="285"/>
      <c r="OPI69" s="285"/>
      <c r="OPJ69" s="285"/>
      <c r="OPK69" s="285"/>
      <c r="OPL69" s="285"/>
      <c r="OPM69" s="285"/>
      <c r="OPN69" s="285"/>
      <c r="OPO69" s="285"/>
      <c r="OPP69" s="285"/>
      <c r="OPQ69" s="285"/>
      <c r="OPR69" s="285"/>
      <c r="OPS69" s="285"/>
      <c r="OPT69" s="285"/>
      <c r="OPU69" s="285"/>
      <c r="OPV69" s="285"/>
      <c r="OPW69" s="285"/>
      <c r="OPX69" s="285"/>
      <c r="OPY69" s="285"/>
      <c r="OPZ69" s="285"/>
      <c r="OQA69" s="285"/>
      <c r="OQB69" s="285"/>
      <c r="OQC69" s="285"/>
      <c r="OQD69" s="285"/>
      <c r="OQE69" s="285"/>
      <c r="OQF69" s="285"/>
      <c r="OQG69" s="285"/>
      <c r="OQH69" s="285"/>
      <c r="OQI69" s="285"/>
      <c r="OQJ69" s="285"/>
      <c r="OQK69" s="285"/>
      <c r="OQL69" s="285"/>
      <c r="OQM69" s="285"/>
      <c r="OQN69" s="285"/>
      <c r="OQO69" s="285"/>
      <c r="OQP69" s="285"/>
      <c r="OQQ69" s="285"/>
      <c r="OQR69" s="285"/>
      <c r="OQS69" s="285"/>
      <c r="OQT69" s="285"/>
      <c r="OQU69" s="285"/>
      <c r="OQV69" s="285"/>
      <c r="OQW69" s="285"/>
      <c r="OQX69" s="285"/>
      <c r="OQY69" s="285"/>
      <c r="OQZ69" s="285"/>
      <c r="ORA69" s="285"/>
      <c r="ORB69" s="285"/>
      <c r="ORC69" s="285"/>
      <c r="ORD69" s="285"/>
      <c r="ORE69" s="285"/>
      <c r="ORF69" s="285"/>
      <c r="ORG69" s="285"/>
      <c r="ORH69" s="285"/>
      <c r="ORI69" s="285"/>
      <c r="ORJ69" s="285"/>
      <c r="ORK69" s="285"/>
      <c r="ORL69" s="285"/>
      <c r="ORM69" s="285"/>
      <c r="ORN69" s="285"/>
      <c r="ORO69" s="285"/>
      <c r="ORP69" s="285"/>
      <c r="ORQ69" s="285"/>
      <c r="ORR69" s="285"/>
      <c r="ORS69" s="285"/>
      <c r="ORT69" s="285"/>
      <c r="ORU69" s="285"/>
      <c r="ORV69" s="285"/>
      <c r="ORW69" s="285"/>
      <c r="ORX69" s="285"/>
      <c r="ORY69" s="285"/>
      <c r="ORZ69" s="285"/>
      <c r="OSA69" s="285"/>
      <c r="OSB69" s="285"/>
      <c r="OSC69" s="285"/>
      <c r="OSD69" s="285"/>
      <c r="OSE69" s="285"/>
      <c r="OSF69" s="285"/>
      <c r="OSG69" s="285"/>
      <c r="OSH69" s="285"/>
      <c r="OSI69" s="285"/>
      <c r="OSJ69" s="285"/>
      <c r="OSK69" s="285"/>
      <c r="OSL69" s="285"/>
      <c r="OSM69" s="285"/>
      <c r="OSN69" s="285"/>
      <c r="OSO69" s="285"/>
      <c r="OSP69" s="285"/>
      <c r="OSQ69" s="285"/>
      <c r="OSR69" s="285"/>
      <c r="OSS69" s="285"/>
      <c r="OST69" s="285"/>
      <c r="OSU69" s="285"/>
      <c r="OSV69" s="285"/>
      <c r="OSW69" s="285"/>
      <c r="OSX69" s="285"/>
      <c r="OSY69" s="285"/>
      <c r="OSZ69" s="285"/>
      <c r="OTA69" s="285"/>
      <c r="OTB69" s="285"/>
      <c r="OTC69" s="285"/>
      <c r="OTD69" s="285"/>
      <c r="OTE69" s="285"/>
      <c r="OTF69" s="285"/>
      <c r="OTG69" s="285"/>
      <c r="OTH69" s="285"/>
      <c r="OTI69" s="285"/>
      <c r="OTJ69" s="285"/>
      <c r="OTK69" s="285"/>
      <c r="OTL69" s="285"/>
      <c r="OTM69" s="285"/>
      <c r="OTN69" s="285"/>
      <c r="OTO69" s="285"/>
      <c r="OTP69" s="285"/>
      <c r="OTQ69" s="285"/>
      <c r="OTR69" s="285"/>
      <c r="OTS69" s="285"/>
      <c r="OTT69" s="285"/>
      <c r="OTU69" s="285"/>
      <c r="OTV69" s="285"/>
      <c r="OTW69" s="285"/>
      <c r="OTX69" s="285"/>
      <c r="OTY69" s="285"/>
      <c r="OTZ69" s="285"/>
      <c r="OUA69" s="285"/>
      <c r="OUB69" s="285"/>
      <c r="OUC69" s="285"/>
      <c r="OUD69" s="285"/>
      <c r="OUE69" s="285"/>
      <c r="OUF69" s="285"/>
      <c r="OUG69" s="285"/>
      <c r="OUH69" s="285"/>
      <c r="OUI69" s="285"/>
      <c r="OUJ69" s="285"/>
      <c r="OUK69" s="285"/>
      <c r="OUL69" s="285"/>
      <c r="OUM69" s="285"/>
      <c r="OUN69" s="285"/>
      <c r="OUO69" s="285"/>
      <c r="OUP69" s="285"/>
      <c r="OUQ69" s="285"/>
      <c r="OUR69" s="285"/>
      <c r="OUS69" s="285"/>
      <c r="OUT69" s="285"/>
      <c r="OUU69" s="285"/>
      <c r="OUV69" s="285"/>
      <c r="OUW69" s="285"/>
      <c r="OUX69" s="285"/>
      <c r="OUY69" s="285"/>
      <c r="OUZ69" s="285"/>
      <c r="OVA69" s="285"/>
      <c r="OVB69" s="285"/>
      <c r="OVC69" s="285"/>
      <c r="OVD69" s="285"/>
      <c r="OVE69" s="285"/>
      <c r="OVF69" s="285"/>
      <c r="OVG69" s="285"/>
      <c r="OVH69" s="285"/>
      <c r="OVI69" s="285"/>
      <c r="OVJ69" s="285"/>
      <c r="OVK69" s="285"/>
      <c r="OVL69" s="285"/>
      <c r="OVM69" s="285"/>
      <c r="OVN69" s="285"/>
      <c r="OVO69" s="285"/>
      <c r="OVP69" s="285"/>
      <c r="OVQ69" s="285"/>
      <c r="OVR69" s="285"/>
      <c r="OVS69" s="285"/>
      <c r="OVT69" s="285"/>
      <c r="OVU69" s="285"/>
      <c r="OVV69" s="285"/>
      <c r="OVW69" s="285"/>
      <c r="OVX69" s="285"/>
      <c r="OVY69" s="285"/>
      <c r="OVZ69" s="285"/>
      <c r="OWA69" s="285"/>
      <c r="OWB69" s="285"/>
      <c r="OWC69" s="285"/>
      <c r="OWD69" s="285"/>
      <c r="OWE69" s="285"/>
      <c r="OWF69" s="285"/>
      <c r="OWG69" s="285"/>
      <c r="OWH69" s="285"/>
      <c r="OWI69" s="285"/>
      <c r="OWJ69" s="285"/>
      <c r="OWK69" s="285"/>
      <c r="OWL69" s="285"/>
      <c r="OWM69" s="285"/>
      <c r="OWN69" s="285"/>
      <c r="OWO69" s="285"/>
      <c r="OWP69" s="285"/>
      <c r="OWQ69" s="285"/>
      <c r="OWR69" s="285"/>
      <c r="OWS69" s="285"/>
      <c r="OWT69" s="285"/>
      <c r="OWU69" s="285"/>
      <c r="OWV69" s="285"/>
      <c r="OWW69" s="285"/>
      <c r="OWX69" s="285"/>
      <c r="OWY69" s="285"/>
      <c r="OWZ69" s="285"/>
      <c r="OXA69" s="285"/>
      <c r="OXB69" s="285"/>
      <c r="OXC69" s="285"/>
      <c r="OXD69" s="285"/>
      <c r="OXE69" s="285"/>
      <c r="OXF69" s="285"/>
      <c r="OXG69" s="285"/>
      <c r="OXH69" s="285"/>
      <c r="OXI69" s="285"/>
      <c r="OXJ69" s="285"/>
      <c r="OXK69" s="285"/>
      <c r="OXL69" s="285"/>
      <c r="OXM69" s="285"/>
      <c r="OXN69" s="285"/>
      <c r="OXO69" s="285"/>
      <c r="OXP69" s="285"/>
      <c r="OXQ69" s="285"/>
      <c r="OXR69" s="285"/>
      <c r="OXS69" s="285"/>
      <c r="OXT69" s="285"/>
      <c r="OXU69" s="285"/>
      <c r="OXV69" s="285"/>
      <c r="OXW69" s="285"/>
      <c r="OXX69" s="285"/>
      <c r="OXY69" s="285"/>
      <c r="OXZ69" s="285"/>
      <c r="OYA69" s="285"/>
      <c r="OYB69" s="285"/>
      <c r="OYC69" s="285"/>
      <c r="OYD69" s="285"/>
      <c r="OYE69" s="285"/>
      <c r="OYF69" s="285"/>
      <c r="OYG69" s="285"/>
      <c r="OYH69" s="285"/>
      <c r="OYI69" s="285"/>
      <c r="OYJ69" s="285"/>
      <c r="OYK69" s="285"/>
      <c r="OYL69" s="285"/>
      <c r="OYM69" s="285"/>
      <c r="OYN69" s="285"/>
      <c r="OYO69" s="285"/>
      <c r="OYP69" s="285"/>
      <c r="OYQ69" s="285"/>
      <c r="OYR69" s="285"/>
      <c r="OYS69" s="285"/>
      <c r="OYT69" s="285"/>
      <c r="OYU69" s="285"/>
      <c r="OYV69" s="285"/>
      <c r="OYW69" s="285"/>
      <c r="OYX69" s="285"/>
      <c r="OYY69" s="285"/>
      <c r="OYZ69" s="285"/>
      <c r="OZA69" s="285"/>
      <c r="OZB69" s="285"/>
      <c r="OZC69" s="285"/>
      <c r="OZD69" s="285"/>
      <c r="OZE69" s="285"/>
      <c r="OZF69" s="285"/>
      <c r="OZG69" s="285"/>
      <c r="OZH69" s="285"/>
      <c r="OZI69" s="285"/>
      <c r="OZJ69" s="285"/>
      <c r="OZK69" s="285"/>
      <c r="OZL69" s="285"/>
      <c r="OZM69" s="285"/>
      <c r="OZN69" s="285"/>
      <c r="OZO69" s="285"/>
      <c r="OZP69" s="285"/>
      <c r="OZQ69" s="285"/>
      <c r="OZR69" s="285"/>
      <c r="OZS69" s="285"/>
      <c r="OZT69" s="285"/>
      <c r="OZU69" s="285"/>
      <c r="OZV69" s="285"/>
      <c r="OZW69" s="285"/>
      <c r="OZX69" s="285"/>
      <c r="OZY69" s="285"/>
      <c r="OZZ69" s="285"/>
      <c r="PAA69" s="285"/>
      <c r="PAB69" s="285"/>
      <c r="PAC69" s="285"/>
      <c r="PAD69" s="285"/>
      <c r="PAE69" s="285"/>
      <c r="PAF69" s="285"/>
      <c r="PAG69" s="285"/>
      <c r="PAH69" s="285"/>
      <c r="PAI69" s="285"/>
      <c r="PAJ69" s="285"/>
      <c r="PAK69" s="285"/>
      <c r="PAL69" s="285"/>
      <c r="PAM69" s="285"/>
      <c r="PAN69" s="285"/>
      <c r="PAO69" s="285"/>
      <c r="PAP69" s="285"/>
      <c r="PAQ69" s="285"/>
      <c r="PAR69" s="285"/>
      <c r="PAS69" s="285"/>
      <c r="PAT69" s="285"/>
      <c r="PAU69" s="285"/>
      <c r="PAV69" s="285"/>
      <c r="PAW69" s="285"/>
      <c r="PAX69" s="285"/>
      <c r="PAY69" s="285"/>
      <c r="PAZ69" s="285"/>
      <c r="PBA69" s="285"/>
      <c r="PBB69" s="285"/>
      <c r="PBC69" s="285"/>
      <c r="PBD69" s="285"/>
      <c r="PBE69" s="285"/>
      <c r="PBF69" s="285"/>
      <c r="PBG69" s="285"/>
      <c r="PBH69" s="285"/>
      <c r="PBI69" s="285"/>
      <c r="PBJ69" s="285"/>
      <c r="PBK69" s="285"/>
      <c r="PBL69" s="285"/>
      <c r="PBM69" s="285"/>
      <c r="PBN69" s="285"/>
      <c r="PBO69" s="285"/>
      <c r="PBP69" s="285"/>
      <c r="PBQ69" s="285"/>
      <c r="PBR69" s="285"/>
      <c r="PBS69" s="285"/>
      <c r="PBT69" s="285"/>
      <c r="PBU69" s="285"/>
      <c r="PBV69" s="285"/>
      <c r="PBW69" s="285"/>
      <c r="PBX69" s="285"/>
      <c r="PBY69" s="285"/>
      <c r="PBZ69" s="285"/>
      <c r="PCA69" s="285"/>
      <c r="PCB69" s="285"/>
      <c r="PCC69" s="285"/>
      <c r="PCD69" s="285"/>
      <c r="PCE69" s="285"/>
      <c r="PCF69" s="285"/>
      <c r="PCG69" s="285"/>
      <c r="PCH69" s="285"/>
      <c r="PCI69" s="285"/>
      <c r="PCJ69" s="285"/>
      <c r="PCK69" s="285"/>
      <c r="PCL69" s="285"/>
      <c r="PCM69" s="285"/>
      <c r="PCN69" s="285"/>
      <c r="PCO69" s="285"/>
      <c r="PCP69" s="285"/>
      <c r="PCQ69" s="285"/>
      <c r="PCR69" s="285"/>
      <c r="PCS69" s="285"/>
      <c r="PCT69" s="285"/>
      <c r="PCU69" s="285"/>
      <c r="PCV69" s="285"/>
      <c r="PCW69" s="285"/>
      <c r="PCX69" s="285"/>
      <c r="PCY69" s="285"/>
      <c r="PCZ69" s="285"/>
      <c r="PDA69" s="285"/>
      <c r="PDB69" s="285"/>
      <c r="PDC69" s="285"/>
      <c r="PDD69" s="285"/>
      <c r="PDE69" s="285"/>
      <c r="PDF69" s="285"/>
      <c r="PDG69" s="285"/>
      <c r="PDH69" s="285"/>
      <c r="PDI69" s="285"/>
      <c r="PDJ69" s="285"/>
      <c r="PDK69" s="285"/>
      <c r="PDL69" s="285"/>
      <c r="PDM69" s="285"/>
      <c r="PDN69" s="285"/>
      <c r="PDO69" s="285"/>
      <c r="PDP69" s="285"/>
      <c r="PDQ69" s="285"/>
      <c r="PDR69" s="285"/>
      <c r="PDS69" s="285"/>
      <c r="PDT69" s="285"/>
      <c r="PDU69" s="285"/>
      <c r="PDV69" s="285"/>
      <c r="PDW69" s="285"/>
      <c r="PDX69" s="285"/>
      <c r="PDY69" s="285"/>
      <c r="PDZ69" s="285"/>
      <c r="PEA69" s="285"/>
      <c r="PEB69" s="285"/>
      <c r="PEC69" s="285"/>
      <c r="PED69" s="285"/>
      <c r="PEE69" s="285"/>
      <c r="PEF69" s="285"/>
      <c r="PEG69" s="285"/>
      <c r="PEH69" s="285"/>
      <c r="PEI69" s="285"/>
      <c r="PEJ69" s="285"/>
      <c r="PEK69" s="285"/>
      <c r="PEL69" s="285"/>
      <c r="PEM69" s="285"/>
      <c r="PEN69" s="285"/>
      <c r="PEO69" s="285"/>
      <c r="PEP69" s="285"/>
      <c r="PEQ69" s="285"/>
      <c r="PER69" s="285"/>
      <c r="PES69" s="285"/>
      <c r="PET69" s="285"/>
      <c r="PEU69" s="285"/>
      <c r="PEV69" s="285"/>
      <c r="PEW69" s="285"/>
      <c r="PEX69" s="285"/>
      <c r="PEY69" s="285"/>
      <c r="PEZ69" s="285"/>
      <c r="PFA69" s="285"/>
      <c r="PFB69" s="285"/>
      <c r="PFC69" s="285"/>
      <c r="PFD69" s="285"/>
      <c r="PFE69" s="285"/>
      <c r="PFF69" s="285"/>
      <c r="PFG69" s="285"/>
      <c r="PFH69" s="285"/>
      <c r="PFI69" s="285"/>
      <c r="PFJ69" s="285"/>
      <c r="PFK69" s="285"/>
      <c r="PFL69" s="285"/>
      <c r="PFM69" s="285"/>
      <c r="PFN69" s="285"/>
      <c r="PFO69" s="285"/>
      <c r="PFP69" s="285"/>
      <c r="PFQ69" s="285"/>
      <c r="PFR69" s="285"/>
      <c r="PFS69" s="285"/>
      <c r="PFT69" s="285"/>
      <c r="PFU69" s="285"/>
      <c r="PFV69" s="285"/>
      <c r="PFW69" s="285"/>
      <c r="PFX69" s="285"/>
      <c r="PFY69" s="285"/>
      <c r="PFZ69" s="285"/>
      <c r="PGA69" s="285"/>
      <c r="PGB69" s="285"/>
      <c r="PGC69" s="285"/>
      <c r="PGD69" s="285"/>
      <c r="PGE69" s="285"/>
      <c r="PGF69" s="285"/>
      <c r="PGG69" s="285"/>
      <c r="PGH69" s="285"/>
      <c r="PGI69" s="285"/>
      <c r="PGJ69" s="285"/>
      <c r="PGK69" s="285"/>
      <c r="PGL69" s="285"/>
      <c r="PGM69" s="285"/>
      <c r="PGN69" s="285"/>
      <c r="PGO69" s="285"/>
      <c r="PGP69" s="285"/>
      <c r="PGQ69" s="285"/>
      <c r="PGR69" s="285"/>
      <c r="PGS69" s="285"/>
      <c r="PGT69" s="285"/>
      <c r="PGU69" s="285"/>
      <c r="PGV69" s="285"/>
      <c r="PGW69" s="285"/>
      <c r="PGX69" s="285"/>
      <c r="PGY69" s="285"/>
      <c r="PGZ69" s="285"/>
      <c r="PHA69" s="285"/>
      <c r="PHB69" s="285"/>
      <c r="PHC69" s="285"/>
      <c r="PHD69" s="285"/>
      <c r="PHE69" s="285"/>
      <c r="PHF69" s="285"/>
      <c r="PHG69" s="285"/>
      <c r="PHH69" s="285"/>
      <c r="PHI69" s="285"/>
      <c r="PHJ69" s="285"/>
      <c r="PHK69" s="285"/>
      <c r="PHL69" s="285"/>
      <c r="PHM69" s="285"/>
      <c r="PHN69" s="285"/>
      <c r="PHO69" s="285"/>
      <c r="PHP69" s="285"/>
      <c r="PHQ69" s="285"/>
      <c r="PHR69" s="285"/>
      <c r="PHS69" s="285"/>
      <c r="PHT69" s="285"/>
      <c r="PHU69" s="285"/>
      <c r="PHV69" s="285"/>
      <c r="PHW69" s="285"/>
      <c r="PHX69" s="285"/>
      <c r="PHY69" s="285"/>
      <c r="PHZ69" s="285"/>
      <c r="PIA69" s="285"/>
      <c r="PIB69" s="285"/>
      <c r="PIC69" s="285"/>
      <c r="PID69" s="285"/>
      <c r="PIE69" s="285"/>
      <c r="PIF69" s="285"/>
      <c r="PIG69" s="285"/>
      <c r="PIH69" s="285"/>
      <c r="PII69" s="285"/>
      <c r="PIJ69" s="285"/>
      <c r="PIK69" s="285"/>
      <c r="PIL69" s="285"/>
      <c r="PIM69" s="285"/>
      <c r="PIN69" s="285"/>
      <c r="PIO69" s="285"/>
      <c r="PIP69" s="285"/>
      <c r="PIQ69" s="285"/>
      <c r="PIR69" s="285"/>
      <c r="PIS69" s="285"/>
      <c r="PIT69" s="285"/>
      <c r="PIU69" s="285"/>
      <c r="PIV69" s="285"/>
      <c r="PIW69" s="285"/>
      <c r="PIX69" s="285"/>
      <c r="PIY69" s="285"/>
      <c r="PIZ69" s="285"/>
      <c r="PJA69" s="285"/>
      <c r="PJB69" s="285"/>
      <c r="PJC69" s="285"/>
      <c r="PJD69" s="285"/>
      <c r="PJE69" s="285"/>
      <c r="PJF69" s="285"/>
      <c r="PJG69" s="285"/>
      <c r="PJH69" s="285"/>
      <c r="PJI69" s="285"/>
      <c r="PJJ69" s="285"/>
      <c r="PJK69" s="285"/>
      <c r="PJL69" s="285"/>
      <c r="PJM69" s="285"/>
      <c r="PJN69" s="285"/>
      <c r="PJO69" s="285"/>
      <c r="PJP69" s="285"/>
      <c r="PJQ69" s="285"/>
      <c r="PJR69" s="285"/>
      <c r="PJS69" s="285"/>
      <c r="PJT69" s="285"/>
      <c r="PJU69" s="285"/>
      <c r="PJV69" s="285"/>
      <c r="PJW69" s="285"/>
      <c r="PJX69" s="285"/>
      <c r="PJY69" s="285"/>
      <c r="PJZ69" s="285"/>
      <c r="PKA69" s="285"/>
      <c r="PKB69" s="285"/>
      <c r="PKC69" s="285"/>
      <c r="PKD69" s="285"/>
      <c r="PKE69" s="285"/>
      <c r="PKF69" s="285"/>
      <c r="PKG69" s="285"/>
      <c r="PKH69" s="285"/>
      <c r="PKI69" s="285"/>
      <c r="PKJ69" s="285"/>
      <c r="PKK69" s="285"/>
      <c r="PKL69" s="285"/>
      <c r="PKM69" s="285"/>
      <c r="PKN69" s="285"/>
      <c r="PKO69" s="285"/>
      <c r="PKP69" s="285"/>
      <c r="PKQ69" s="285"/>
      <c r="PKR69" s="285"/>
      <c r="PKS69" s="285"/>
      <c r="PKT69" s="285"/>
      <c r="PKU69" s="285"/>
      <c r="PKV69" s="285"/>
      <c r="PKW69" s="285"/>
      <c r="PKX69" s="285"/>
      <c r="PKY69" s="285"/>
      <c r="PKZ69" s="285"/>
      <c r="PLA69" s="285"/>
      <c r="PLB69" s="285"/>
      <c r="PLC69" s="285"/>
      <c r="PLD69" s="285"/>
      <c r="PLE69" s="285"/>
      <c r="PLF69" s="285"/>
      <c r="PLG69" s="285"/>
      <c r="PLH69" s="285"/>
      <c r="PLI69" s="285"/>
      <c r="PLJ69" s="285"/>
      <c r="PLK69" s="285"/>
      <c r="PLL69" s="285"/>
      <c r="PLM69" s="285"/>
      <c r="PLN69" s="285"/>
      <c r="PLO69" s="285"/>
      <c r="PLP69" s="285"/>
      <c r="PLQ69" s="285"/>
      <c r="PLR69" s="285"/>
      <c r="PLS69" s="285"/>
      <c r="PLT69" s="285"/>
      <c r="PLU69" s="285"/>
      <c r="PLV69" s="285"/>
      <c r="PLW69" s="285"/>
      <c r="PLX69" s="285"/>
      <c r="PLY69" s="285"/>
      <c r="PLZ69" s="285"/>
      <c r="PMA69" s="285"/>
      <c r="PMB69" s="285"/>
      <c r="PMC69" s="285"/>
      <c r="PMD69" s="285"/>
      <c r="PME69" s="285"/>
      <c r="PMF69" s="285"/>
      <c r="PMG69" s="285"/>
      <c r="PMH69" s="285"/>
      <c r="PMI69" s="285"/>
      <c r="PMJ69" s="285"/>
      <c r="PMK69" s="285"/>
      <c r="PML69" s="285"/>
      <c r="PMM69" s="285"/>
      <c r="PMN69" s="285"/>
      <c r="PMO69" s="285"/>
      <c r="PMP69" s="285"/>
      <c r="PMQ69" s="285"/>
      <c r="PMR69" s="285"/>
      <c r="PMS69" s="285"/>
      <c r="PMT69" s="285"/>
      <c r="PMU69" s="285"/>
      <c r="PMV69" s="285"/>
      <c r="PMW69" s="285"/>
      <c r="PMX69" s="285"/>
      <c r="PMY69" s="285"/>
      <c r="PMZ69" s="285"/>
      <c r="PNA69" s="285"/>
      <c r="PNB69" s="285"/>
      <c r="PNC69" s="285"/>
      <c r="PND69" s="285"/>
      <c r="PNE69" s="285"/>
      <c r="PNF69" s="285"/>
      <c r="PNG69" s="285"/>
      <c r="PNH69" s="285"/>
      <c r="PNI69" s="285"/>
      <c r="PNJ69" s="285"/>
      <c r="PNK69" s="285"/>
      <c r="PNL69" s="285"/>
      <c r="PNM69" s="285"/>
      <c r="PNN69" s="285"/>
      <c r="PNO69" s="285"/>
      <c r="PNP69" s="285"/>
      <c r="PNQ69" s="285"/>
      <c r="PNR69" s="285"/>
      <c r="PNS69" s="285"/>
      <c r="PNT69" s="285"/>
      <c r="PNU69" s="285"/>
      <c r="PNV69" s="285"/>
      <c r="PNW69" s="285"/>
      <c r="PNX69" s="285"/>
      <c r="PNY69" s="285"/>
      <c r="PNZ69" s="285"/>
      <c r="POA69" s="285"/>
      <c r="POB69" s="285"/>
      <c r="POC69" s="285"/>
      <c r="POD69" s="285"/>
      <c r="POE69" s="285"/>
      <c r="POF69" s="285"/>
      <c r="POG69" s="285"/>
      <c r="POH69" s="285"/>
      <c r="POI69" s="285"/>
      <c r="POJ69" s="285"/>
      <c r="POK69" s="285"/>
      <c r="POL69" s="285"/>
      <c r="POM69" s="285"/>
      <c r="PON69" s="285"/>
      <c r="POO69" s="285"/>
      <c r="POP69" s="285"/>
      <c r="POQ69" s="285"/>
      <c r="POR69" s="285"/>
      <c r="POS69" s="285"/>
      <c r="POT69" s="285"/>
      <c r="POU69" s="285"/>
      <c r="POV69" s="285"/>
      <c r="POW69" s="285"/>
      <c r="POX69" s="285"/>
      <c r="POY69" s="285"/>
      <c r="POZ69" s="285"/>
      <c r="PPA69" s="285"/>
      <c r="PPB69" s="285"/>
      <c r="PPC69" s="285"/>
      <c r="PPD69" s="285"/>
      <c r="PPE69" s="285"/>
      <c r="PPF69" s="285"/>
      <c r="PPG69" s="285"/>
      <c r="PPH69" s="285"/>
      <c r="PPI69" s="285"/>
      <c r="PPJ69" s="285"/>
      <c r="PPK69" s="285"/>
      <c r="PPL69" s="285"/>
      <c r="PPM69" s="285"/>
      <c r="PPN69" s="285"/>
      <c r="PPO69" s="285"/>
      <c r="PPP69" s="285"/>
      <c r="PPQ69" s="285"/>
      <c r="PPR69" s="285"/>
      <c r="PPS69" s="285"/>
      <c r="PPT69" s="285"/>
      <c r="PPU69" s="285"/>
      <c r="PPV69" s="285"/>
      <c r="PPW69" s="285"/>
      <c r="PPX69" s="285"/>
      <c r="PPY69" s="285"/>
      <c r="PPZ69" s="285"/>
      <c r="PQA69" s="285"/>
      <c r="PQB69" s="285"/>
      <c r="PQC69" s="285"/>
      <c r="PQD69" s="285"/>
      <c r="PQE69" s="285"/>
      <c r="PQF69" s="285"/>
      <c r="PQG69" s="285"/>
      <c r="PQH69" s="285"/>
      <c r="PQI69" s="285"/>
      <c r="PQJ69" s="285"/>
      <c r="PQK69" s="285"/>
      <c r="PQL69" s="285"/>
      <c r="PQM69" s="285"/>
      <c r="PQN69" s="285"/>
      <c r="PQO69" s="285"/>
      <c r="PQP69" s="285"/>
      <c r="PQQ69" s="285"/>
      <c r="PQR69" s="285"/>
      <c r="PQS69" s="285"/>
      <c r="PQT69" s="285"/>
      <c r="PQU69" s="285"/>
      <c r="PQV69" s="285"/>
      <c r="PQW69" s="285"/>
      <c r="PQX69" s="285"/>
      <c r="PQY69" s="285"/>
      <c r="PQZ69" s="285"/>
      <c r="PRA69" s="285"/>
      <c r="PRB69" s="285"/>
      <c r="PRC69" s="285"/>
      <c r="PRD69" s="285"/>
      <c r="PRE69" s="285"/>
      <c r="PRF69" s="285"/>
      <c r="PRG69" s="285"/>
      <c r="PRH69" s="285"/>
      <c r="PRI69" s="285"/>
      <c r="PRJ69" s="285"/>
      <c r="PRK69" s="285"/>
      <c r="PRL69" s="285"/>
      <c r="PRM69" s="285"/>
      <c r="PRN69" s="285"/>
      <c r="PRO69" s="285"/>
      <c r="PRP69" s="285"/>
      <c r="PRQ69" s="285"/>
      <c r="PRR69" s="285"/>
      <c r="PRS69" s="285"/>
      <c r="PRT69" s="285"/>
      <c r="PRU69" s="285"/>
      <c r="PRV69" s="285"/>
      <c r="PRW69" s="285"/>
      <c r="PRX69" s="285"/>
      <c r="PRY69" s="285"/>
      <c r="PRZ69" s="285"/>
      <c r="PSA69" s="285"/>
      <c r="PSB69" s="285"/>
      <c r="PSC69" s="285"/>
      <c r="PSD69" s="285"/>
      <c r="PSE69" s="285"/>
      <c r="PSF69" s="285"/>
      <c r="PSG69" s="285"/>
      <c r="PSH69" s="285"/>
      <c r="PSI69" s="285"/>
      <c r="PSJ69" s="285"/>
      <c r="PSK69" s="285"/>
      <c r="PSL69" s="285"/>
      <c r="PSM69" s="285"/>
      <c r="PSN69" s="285"/>
      <c r="PSO69" s="285"/>
      <c r="PSP69" s="285"/>
      <c r="PSQ69" s="285"/>
      <c r="PSR69" s="285"/>
      <c r="PSS69" s="285"/>
      <c r="PST69" s="285"/>
      <c r="PSU69" s="285"/>
      <c r="PSV69" s="285"/>
      <c r="PSW69" s="285"/>
      <c r="PSX69" s="285"/>
      <c r="PSY69" s="285"/>
      <c r="PSZ69" s="285"/>
      <c r="PTA69" s="285"/>
      <c r="PTB69" s="285"/>
      <c r="PTC69" s="285"/>
      <c r="PTD69" s="285"/>
      <c r="PTE69" s="285"/>
      <c r="PTF69" s="285"/>
      <c r="PTG69" s="285"/>
      <c r="PTH69" s="285"/>
      <c r="PTI69" s="285"/>
      <c r="PTJ69" s="285"/>
      <c r="PTK69" s="285"/>
      <c r="PTL69" s="285"/>
      <c r="PTM69" s="285"/>
      <c r="PTN69" s="285"/>
      <c r="PTO69" s="285"/>
      <c r="PTP69" s="285"/>
      <c r="PTQ69" s="285"/>
      <c r="PTR69" s="285"/>
      <c r="PTS69" s="285"/>
      <c r="PTT69" s="285"/>
      <c r="PTU69" s="285"/>
      <c r="PTV69" s="285"/>
      <c r="PTW69" s="285"/>
      <c r="PTX69" s="285"/>
      <c r="PTY69" s="285"/>
      <c r="PTZ69" s="285"/>
      <c r="PUA69" s="285"/>
      <c r="PUB69" s="285"/>
      <c r="PUC69" s="285"/>
      <c r="PUD69" s="285"/>
      <c r="PUE69" s="285"/>
      <c r="PUF69" s="285"/>
      <c r="PUG69" s="285"/>
      <c r="PUH69" s="285"/>
      <c r="PUI69" s="285"/>
      <c r="PUJ69" s="285"/>
      <c r="PUK69" s="285"/>
      <c r="PUL69" s="285"/>
      <c r="PUM69" s="285"/>
      <c r="PUN69" s="285"/>
      <c r="PUO69" s="285"/>
      <c r="PUP69" s="285"/>
      <c r="PUQ69" s="285"/>
      <c r="PUR69" s="285"/>
      <c r="PUS69" s="285"/>
      <c r="PUT69" s="285"/>
      <c r="PUU69" s="285"/>
      <c r="PUV69" s="285"/>
      <c r="PUW69" s="285"/>
      <c r="PUX69" s="285"/>
      <c r="PUY69" s="285"/>
      <c r="PUZ69" s="285"/>
      <c r="PVA69" s="285"/>
      <c r="PVB69" s="285"/>
      <c r="PVC69" s="285"/>
      <c r="PVD69" s="285"/>
      <c r="PVE69" s="285"/>
      <c r="PVF69" s="285"/>
      <c r="PVG69" s="285"/>
      <c r="PVH69" s="285"/>
      <c r="PVI69" s="285"/>
      <c r="PVJ69" s="285"/>
      <c r="PVK69" s="285"/>
      <c r="PVL69" s="285"/>
      <c r="PVM69" s="285"/>
      <c r="PVN69" s="285"/>
      <c r="PVO69" s="285"/>
      <c r="PVP69" s="285"/>
      <c r="PVQ69" s="285"/>
      <c r="PVR69" s="285"/>
      <c r="PVS69" s="285"/>
      <c r="PVT69" s="285"/>
      <c r="PVU69" s="285"/>
      <c r="PVV69" s="285"/>
      <c r="PVW69" s="285"/>
      <c r="PVX69" s="285"/>
      <c r="PVY69" s="285"/>
      <c r="PVZ69" s="285"/>
      <c r="PWA69" s="285"/>
      <c r="PWB69" s="285"/>
      <c r="PWC69" s="285"/>
      <c r="PWD69" s="285"/>
      <c r="PWE69" s="285"/>
      <c r="PWF69" s="285"/>
      <c r="PWG69" s="285"/>
      <c r="PWH69" s="285"/>
      <c r="PWI69" s="285"/>
      <c r="PWJ69" s="285"/>
      <c r="PWK69" s="285"/>
      <c r="PWL69" s="285"/>
      <c r="PWM69" s="285"/>
      <c r="PWN69" s="285"/>
      <c r="PWO69" s="285"/>
      <c r="PWP69" s="285"/>
      <c r="PWQ69" s="285"/>
      <c r="PWR69" s="285"/>
      <c r="PWS69" s="285"/>
      <c r="PWT69" s="285"/>
      <c r="PWU69" s="285"/>
      <c r="PWV69" s="285"/>
      <c r="PWW69" s="285"/>
      <c r="PWX69" s="285"/>
      <c r="PWY69" s="285"/>
      <c r="PWZ69" s="285"/>
      <c r="PXA69" s="285"/>
      <c r="PXB69" s="285"/>
      <c r="PXC69" s="285"/>
      <c r="PXD69" s="285"/>
      <c r="PXE69" s="285"/>
      <c r="PXF69" s="285"/>
      <c r="PXG69" s="285"/>
      <c r="PXH69" s="285"/>
      <c r="PXI69" s="285"/>
      <c r="PXJ69" s="285"/>
      <c r="PXK69" s="285"/>
      <c r="PXL69" s="285"/>
      <c r="PXM69" s="285"/>
      <c r="PXN69" s="285"/>
      <c r="PXO69" s="285"/>
      <c r="PXP69" s="285"/>
      <c r="PXQ69" s="285"/>
      <c r="PXR69" s="285"/>
      <c r="PXS69" s="285"/>
      <c r="PXT69" s="285"/>
      <c r="PXU69" s="285"/>
      <c r="PXV69" s="285"/>
      <c r="PXW69" s="285"/>
      <c r="PXX69" s="285"/>
      <c r="PXY69" s="285"/>
      <c r="PXZ69" s="285"/>
      <c r="PYA69" s="285"/>
      <c r="PYB69" s="285"/>
      <c r="PYC69" s="285"/>
      <c r="PYD69" s="285"/>
      <c r="PYE69" s="285"/>
      <c r="PYF69" s="285"/>
      <c r="PYG69" s="285"/>
      <c r="PYH69" s="285"/>
      <c r="PYI69" s="285"/>
      <c r="PYJ69" s="285"/>
      <c r="PYK69" s="285"/>
      <c r="PYL69" s="285"/>
      <c r="PYM69" s="285"/>
      <c r="PYN69" s="285"/>
      <c r="PYO69" s="285"/>
      <c r="PYP69" s="285"/>
      <c r="PYQ69" s="285"/>
      <c r="PYR69" s="285"/>
      <c r="PYS69" s="285"/>
      <c r="PYT69" s="285"/>
      <c r="PYU69" s="285"/>
      <c r="PYV69" s="285"/>
      <c r="PYW69" s="285"/>
      <c r="PYX69" s="285"/>
      <c r="PYY69" s="285"/>
      <c r="PYZ69" s="285"/>
      <c r="PZA69" s="285"/>
      <c r="PZB69" s="285"/>
      <c r="PZC69" s="285"/>
      <c r="PZD69" s="285"/>
      <c r="PZE69" s="285"/>
      <c r="PZF69" s="285"/>
      <c r="PZG69" s="285"/>
      <c r="PZH69" s="285"/>
      <c r="PZI69" s="285"/>
      <c r="PZJ69" s="285"/>
      <c r="PZK69" s="285"/>
      <c r="PZL69" s="285"/>
      <c r="PZM69" s="285"/>
      <c r="PZN69" s="285"/>
      <c r="PZO69" s="285"/>
      <c r="PZP69" s="285"/>
      <c r="PZQ69" s="285"/>
      <c r="PZR69" s="285"/>
      <c r="PZS69" s="285"/>
      <c r="PZT69" s="285"/>
      <c r="PZU69" s="285"/>
      <c r="PZV69" s="285"/>
      <c r="PZW69" s="285"/>
      <c r="PZX69" s="285"/>
      <c r="PZY69" s="285"/>
      <c r="PZZ69" s="285"/>
      <c r="QAA69" s="285"/>
      <c r="QAB69" s="285"/>
      <c r="QAC69" s="285"/>
      <c r="QAD69" s="285"/>
      <c r="QAE69" s="285"/>
      <c r="QAF69" s="285"/>
      <c r="QAG69" s="285"/>
      <c r="QAH69" s="285"/>
      <c r="QAI69" s="285"/>
      <c r="QAJ69" s="285"/>
      <c r="QAK69" s="285"/>
      <c r="QAL69" s="285"/>
      <c r="QAM69" s="285"/>
      <c r="QAN69" s="285"/>
      <c r="QAO69" s="285"/>
      <c r="QAP69" s="285"/>
      <c r="QAQ69" s="285"/>
      <c r="QAR69" s="285"/>
      <c r="QAS69" s="285"/>
      <c r="QAT69" s="285"/>
      <c r="QAU69" s="285"/>
      <c r="QAV69" s="285"/>
      <c r="QAW69" s="285"/>
      <c r="QAX69" s="285"/>
      <c r="QAY69" s="285"/>
      <c r="QAZ69" s="285"/>
      <c r="QBA69" s="285"/>
      <c r="QBB69" s="285"/>
      <c r="QBC69" s="285"/>
      <c r="QBD69" s="285"/>
      <c r="QBE69" s="285"/>
      <c r="QBF69" s="285"/>
      <c r="QBG69" s="285"/>
      <c r="QBH69" s="285"/>
      <c r="QBI69" s="285"/>
      <c r="QBJ69" s="285"/>
      <c r="QBK69" s="285"/>
      <c r="QBL69" s="285"/>
      <c r="QBM69" s="285"/>
      <c r="QBN69" s="285"/>
      <c r="QBO69" s="285"/>
      <c r="QBP69" s="285"/>
      <c r="QBQ69" s="285"/>
      <c r="QBR69" s="285"/>
      <c r="QBS69" s="285"/>
      <c r="QBT69" s="285"/>
      <c r="QBU69" s="285"/>
      <c r="QBV69" s="285"/>
      <c r="QBW69" s="285"/>
      <c r="QBX69" s="285"/>
      <c r="QBY69" s="285"/>
      <c r="QBZ69" s="285"/>
      <c r="QCA69" s="285"/>
      <c r="QCB69" s="285"/>
      <c r="QCC69" s="285"/>
      <c r="QCD69" s="285"/>
      <c r="QCE69" s="285"/>
      <c r="QCF69" s="285"/>
      <c r="QCG69" s="285"/>
      <c r="QCH69" s="285"/>
      <c r="QCI69" s="285"/>
      <c r="QCJ69" s="285"/>
      <c r="QCK69" s="285"/>
      <c r="QCL69" s="285"/>
      <c r="QCM69" s="285"/>
      <c r="QCN69" s="285"/>
      <c r="QCO69" s="285"/>
      <c r="QCP69" s="285"/>
      <c r="QCQ69" s="285"/>
      <c r="QCR69" s="285"/>
      <c r="QCS69" s="285"/>
      <c r="QCT69" s="285"/>
      <c r="QCU69" s="285"/>
      <c r="QCV69" s="285"/>
      <c r="QCW69" s="285"/>
      <c r="QCX69" s="285"/>
      <c r="QCY69" s="285"/>
      <c r="QCZ69" s="285"/>
      <c r="QDA69" s="285"/>
      <c r="QDB69" s="285"/>
      <c r="QDC69" s="285"/>
      <c r="QDD69" s="285"/>
      <c r="QDE69" s="285"/>
      <c r="QDF69" s="285"/>
      <c r="QDG69" s="285"/>
      <c r="QDH69" s="285"/>
      <c r="QDI69" s="285"/>
      <c r="QDJ69" s="285"/>
      <c r="QDK69" s="285"/>
      <c r="QDL69" s="285"/>
      <c r="QDM69" s="285"/>
      <c r="QDN69" s="285"/>
      <c r="QDO69" s="285"/>
      <c r="QDP69" s="285"/>
      <c r="QDQ69" s="285"/>
      <c r="QDR69" s="285"/>
      <c r="QDS69" s="285"/>
      <c r="QDT69" s="285"/>
      <c r="QDU69" s="285"/>
      <c r="QDV69" s="285"/>
      <c r="QDW69" s="285"/>
      <c r="QDX69" s="285"/>
      <c r="QDY69" s="285"/>
      <c r="QDZ69" s="285"/>
      <c r="QEA69" s="285"/>
      <c r="QEB69" s="285"/>
      <c r="QEC69" s="285"/>
      <c r="QED69" s="285"/>
      <c r="QEE69" s="285"/>
      <c r="QEF69" s="285"/>
      <c r="QEG69" s="285"/>
      <c r="QEH69" s="285"/>
      <c r="QEI69" s="285"/>
      <c r="QEJ69" s="285"/>
      <c r="QEK69" s="285"/>
      <c r="QEL69" s="285"/>
      <c r="QEM69" s="285"/>
      <c r="QEN69" s="285"/>
      <c r="QEO69" s="285"/>
      <c r="QEP69" s="285"/>
      <c r="QEQ69" s="285"/>
      <c r="QER69" s="285"/>
      <c r="QES69" s="285"/>
      <c r="QET69" s="285"/>
      <c r="QEU69" s="285"/>
      <c r="QEV69" s="285"/>
      <c r="QEW69" s="285"/>
      <c r="QEX69" s="285"/>
      <c r="QEY69" s="285"/>
      <c r="QEZ69" s="285"/>
      <c r="QFA69" s="285"/>
      <c r="QFB69" s="285"/>
      <c r="QFC69" s="285"/>
      <c r="QFD69" s="285"/>
      <c r="QFE69" s="285"/>
      <c r="QFF69" s="285"/>
      <c r="QFG69" s="285"/>
      <c r="QFH69" s="285"/>
      <c r="QFI69" s="285"/>
      <c r="QFJ69" s="285"/>
      <c r="QFK69" s="285"/>
      <c r="QFL69" s="285"/>
      <c r="QFM69" s="285"/>
      <c r="QFN69" s="285"/>
      <c r="QFO69" s="285"/>
      <c r="QFP69" s="285"/>
      <c r="QFQ69" s="285"/>
      <c r="QFR69" s="285"/>
      <c r="QFS69" s="285"/>
      <c r="QFT69" s="285"/>
      <c r="QFU69" s="285"/>
      <c r="QFV69" s="285"/>
      <c r="QFW69" s="285"/>
      <c r="QFX69" s="285"/>
      <c r="QFY69" s="285"/>
      <c r="QFZ69" s="285"/>
      <c r="QGA69" s="285"/>
      <c r="QGB69" s="285"/>
      <c r="QGC69" s="285"/>
      <c r="QGD69" s="285"/>
      <c r="QGE69" s="285"/>
      <c r="QGF69" s="285"/>
      <c r="QGG69" s="285"/>
      <c r="QGH69" s="285"/>
      <c r="QGI69" s="285"/>
      <c r="QGJ69" s="285"/>
      <c r="QGK69" s="285"/>
      <c r="QGL69" s="285"/>
      <c r="QGM69" s="285"/>
      <c r="QGN69" s="285"/>
      <c r="QGO69" s="285"/>
      <c r="QGP69" s="285"/>
      <c r="QGQ69" s="285"/>
      <c r="QGR69" s="285"/>
      <c r="QGS69" s="285"/>
      <c r="QGT69" s="285"/>
      <c r="QGU69" s="285"/>
      <c r="QGV69" s="285"/>
      <c r="QGW69" s="285"/>
      <c r="QGX69" s="285"/>
      <c r="QGY69" s="285"/>
      <c r="QGZ69" s="285"/>
      <c r="QHA69" s="285"/>
      <c r="QHB69" s="285"/>
      <c r="QHC69" s="285"/>
      <c r="QHD69" s="285"/>
      <c r="QHE69" s="285"/>
      <c r="QHF69" s="285"/>
      <c r="QHG69" s="285"/>
      <c r="QHH69" s="285"/>
      <c r="QHI69" s="285"/>
      <c r="QHJ69" s="285"/>
      <c r="QHK69" s="285"/>
      <c r="QHL69" s="285"/>
      <c r="QHM69" s="285"/>
      <c r="QHN69" s="285"/>
      <c r="QHO69" s="285"/>
      <c r="QHP69" s="285"/>
      <c r="QHQ69" s="285"/>
      <c r="QHR69" s="285"/>
      <c r="QHS69" s="285"/>
      <c r="QHT69" s="285"/>
      <c r="QHU69" s="285"/>
      <c r="QHV69" s="285"/>
      <c r="QHW69" s="285"/>
      <c r="QHX69" s="285"/>
      <c r="QHY69" s="285"/>
      <c r="QHZ69" s="285"/>
      <c r="QIA69" s="285"/>
      <c r="QIB69" s="285"/>
      <c r="QIC69" s="285"/>
      <c r="QID69" s="285"/>
      <c r="QIE69" s="285"/>
      <c r="QIF69" s="285"/>
      <c r="QIG69" s="285"/>
      <c r="QIH69" s="285"/>
      <c r="QII69" s="285"/>
      <c r="QIJ69" s="285"/>
      <c r="QIK69" s="285"/>
      <c r="QIL69" s="285"/>
      <c r="QIM69" s="285"/>
      <c r="QIN69" s="285"/>
      <c r="QIO69" s="285"/>
      <c r="QIP69" s="285"/>
      <c r="QIQ69" s="285"/>
      <c r="QIR69" s="285"/>
      <c r="QIS69" s="285"/>
      <c r="QIT69" s="285"/>
      <c r="QIU69" s="285"/>
      <c r="QIV69" s="285"/>
      <c r="QIW69" s="285"/>
      <c r="QIX69" s="285"/>
      <c r="QIY69" s="285"/>
      <c r="QIZ69" s="285"/>
      <c r="QJA69" s="285"/>
      <c r="QJB69" s="285"/>
      <c r="QJC69" s="285"/>
      <c r="QJD69" s="285"/>
      <c r="QJE69" s="285"/>
      <c r="QJF69" s="285"/>
      <c r="QJG69" s="285"/>
      <c r="QJH69" s="285"/>
      <c r="QJI69" s="285"/>
      <c r="QJJ69" s="285"/>
      <c r="QJK69" s="285"/>
      <c r="QJL69" s="285"/>
      <c r="QJM69" s="285"/>
      <c r="QJN69" s="285"/>
      <c r="QJO69" s="285"/>
      <c r="QJP69" s="285"/>
      <c r="QJQ69" s="285"/>
      <c r="QJR69" s="285"/>
      <c r="QJS69" s="285"/>
      <c r="QJT69" s="285"/>
      <c r="QJU69" s="285"/>
      <c r="QJV69" s="285"/>
      <c r="QJW69" s="285"/>
      <c r="QJX69" s="285"/>
      <c r="QJY69" s="285"/>
      <c r="QJZ69" s="285"/>
      <c r="QKA69" s="285"/>
      <c r="QKB69" s="285"/>
      <c r="QKC69" s="285"/>
      <c r="QKD69" s="285"/>
      <c r="QKE69" s="285"/>
      <c r="QKF69" s="285"/>
      <c r="QKG69" s="285"/>
      <c r="QKH69" s="285"/>
      <c r="QKI69" s="285"/>
      <c r="QKJ69" s="285"/>
      <c r="QKK69" s="285"/>
      <c r="QKL69" s="285"/>
      <c r="QKM69" s="285"/>
      <c r="QKN69" s="285"/>
      <c r="QKO69" s="285"/>
      <c r="QKP69" s="285"/>
      <c r="QKQ69" s="285"/>
      <c r="QKR69" s="285"/>
      <c r="QKS69" s="285"/>
      <c r="QKT69" s="285"/>
      <c r="QKU69" s="285"/>
      <c r="QKV69" s="285"/>
      <c r="QKW69" s="285"/>
      <c r="QKX69" s="285"/>
      <c r="QKY69" s="285"/>
      <c r="QKZ69" s="285"/>
      <c r="QLA69" s="285"/>
      <c r="QLB69" s="285"/>
      <c r="QLC69" s="285"/>
      <c r="QLD69" s="285"/>
      <c r="QLE69" s="285"/>
      <c r="QLF69" s="285"/>
      <c r="QLG69" s="285"/>
      <c r="QLH69" s="285"/>
      <c r="QLI69" s="285"/>
      <c r="QLJ69" s="285"/>
      <c r="QLK69" s="285"/>
      <c r="QLL69" s="285"/>
      <c r="QLM69" s="285"/>
      <c r="QLN69" s="285"/>
      <c r="QLO69" s="285"/>
      <c r="QLP69" s="285"/>
      <c r="QLQ69" s="285"/>
      <c r="QLR69" s="285"/>
      <c r="QLS69" s="285"/>
      <c r="QLT69" s="285"/>
      <c r="QLU69" s="285"/>
      <c r="QLV69" s="285"/>
      <c r="QLW69" s="285"/>
      <c r="QLX69" s="285"/>
      <c r="QLY69" s="285"/>
      <c r="QLZ69" s="285"/>
      <c r="QMA69" s="285"/>
      <c r="QMB69" s="285"/>
      <c r="QMC69" s="285"/>
      <c r="QMD69" s="285"/>
      <c r="QME69" s="285"/>
      <c r="QMF69" s="285"/>
      <c r="QMG69" s="285"/>
      <c r="QMH69" s="285"/>
      <c r="QMI69" s="285"/>
      <c r="QMJ69" s="285"/>
      <c r="QMK69" s="285"/>
      <c r="QML69" s="285"/>
      <c r="QMM69" s="285"/>
      <c r="QMN69" s="285"/>
      <c r="QMO69" s="285"/>
      <c r="QMP69" s="285"/>
      <c r="QMQ69" s="285"/>
      <c r="QMR69" s="285"/>
      <c r="QMS69" s="285"/>
      <c r="QMT69" s="285"/>
      <c r="QMU69" s="285"/>
      <c r="QMV69" s="285"/>
      <c r="QMW69" s="285"/>
      <c r="QMX69" s="285"/>
      <c r="QMY69" s="285"/>
      <c r="QMZ69" s="285"/>
      <c r="QNA69" s="285"/>
      <c r="QNB69" s="285"/>
      <c r="QNC69" s="285"/>
      <c r="QND69" s="285"/>
      <c r="QNE69" s="285"/>
      <c r="QNF69" s="285"/>
      <c r="QNG69" s="285"/>
      <c r="QNH69" s="285"/>
      <c r="QNI69" s="285"/>
      <c r="QNJ69" s="285"/>
      <c r="QNK69" s="285"/>
      <c r="QNL69" s="285"/>
      <c r="QNM69" s="285"/>
      <c r="QNN69" s="285"/>
      <c r="QNO69" s="285"/>
      <c r="QNP69" s="285"/>
      <c r="QNQ69" s="285"/>
      <c r="QNR69" s="285"/>
      <c r="QNS69" s="285"/>
      <c r="QNT69" s="285"/>
      <c r="QNU69" s="285"/>
      <c r="QNV69" s="285"/>
      <c r="QNW69" s="285"/>
      <c r="QNX69" s="285"/>
      <c r="QNY69" s="285"/>
      <c r="QNZ69" s="285"/>
      <c r="QOA69" s="285"/>
      <c r="QOB69" s="285"/>
      <c r="QOC69" s="285"/>
      <c r="QOD69" s="285"/>
      <c r="QOE69" s="285"/>
      <c r="QOF69" s="285"/>
      <c r="QOG69" s="285"/>
      <c r="QOH69" s="285"/>
      <c r="QOI69" s="285"/>
      <c r="QOJ69" s="285"/>
      <c r="QOK69" s="285"/>
      <c r="QOL69" s="285"/>
      <c r="QOM69" s="285"/>
      <c r="QON69" s="285"/>
      <c r="QOO69" s="285"/>
      <c r="QOP69" s="285"/>
      <c r="QOQ69" s="285"/>
      <c r="QOR69" s="285"/>
      <c r="QOS69" s="285"/>
      <c r="QOT69" s="285"/>
      <c r="QOU69" s="285"/>
      <c r="QOV69" s="285"/>
      <c r="QOW69" s="285"/>
      <c r="QOX69" s="285"/>
      <c r="QOY69" s="285"/>
      <c r="QOZ69" s="285"/>
      <c r="QPA69" s="285"/>
      <c r="QPB69" s="285"/>
      <c r="QPC69" s="285"/>
      <c r="QPD69" s="285"/>
      <c r="QPE69" s="285"/>
      <c r="QPF69" s="285"/>
      <c r="QPG69" s="285"/>
      <c r="QPH69" s="285"/>
      <c r="QPI69" s="285"/>
      <c r="QPJ69" s="285"/>
      <c r="QPK69" s="285"/>
      <c r="QPL69" s="285"/>
      <c r="QPM69" s="285"/>
      <c r="QPN69" s="285"/>
      <c r="QPO69" s="285"/>
      <c r="QPP69" s="285"/>
      <c r="QPQ69" s="285"/>
      <c r="QPR69" s="285"/>
      <c r="QPS69" s="285"/>
      <c r="QPT69" s="285"/>
      <c r="QPU69" s="285"/>
      <c r="QPV69" s="285"/>
      <c r="QPW69" s="285"/>
      <c r="QPX69" s="285"/>
      <c r="QPY69" s="285"/>
      <c r="QPZ69" s="285"/>
      <c r="QQA69" s="285"/>
      <c r="QQB69" s="285"/>
      <c r="QQC69" s="285"/>
      <c r="QQD69" s="285"/>
      <c r="QQE69" s="285"/>
      <c r="QQF69" s="285"/>
      <c r="QQG69" s="285"/>
      <c r="QQH69" s="285"/>
      <c r="QQI69" s="285"/>
      <c r="QQJ69" s="285"/>
      <c r="QQK69" s="285"/>
      <c r="QQL69" s="285"/>
      <c r="QQM69" s="285"/>
      <c r="QQN69" s="285"/>
      <c r="QQO69" s="285"/>
      <c r="QQP69" s="285"/>
      <c r="QQQ69" s="285"/>
      <c r="QQR69" s="285"/>
      <c r="QQS69" s="285"/>
      <c r="QQT69" s="285"/>
      <c r="QQU69" s="285"/>
      <c r="QQV69" s="285"/>
      <c r="QQW69" s="285"/>
      <c r="QQX69" s="285"/>
      <c r="QQY69" s="285"/>
      <c r="QQZ69" s="285"/>
      <c r="QRA69" s="285"/>
      <c r="QRB69" s="285"/>
      <c r="QRC69" s="285"/>
      <c r="QRD69" s="285"/>
      <c r="QRE69" s="285"/>
      <c r="QRF69" s="285"/>
      <c r="QRG69" s="285"/>
      <c r="QRH69" s="285"/>
      <c r="QRI69" s="285"/>
      <c r="QRJ69" s="285"/>
      <c r="QRK69" s="285"/>
      <c r="QRL69" s="285"/>
      <c r="QRM69" s="285"/>
      <c r="QRN69" s="285"/>
      <c r="QRO69" s="285"/>
      <c r="QRP69" s="285"/>
      <c r="QRQ69" s="285"/>
      <c r="QRR69" s="285"/>
      <c r="QRS69" s="285"/>
      <c r="QRT69" s="285"/>
      <c r="QRU69" s="285"/>
      <c r="QRV69" s="285"/>
      <c r="QRW69" s="285"/>
      <c r="QRX69" s="285"/>
      <c r="QRY69" s="285"/>
      <c r="QRZ69" s="285"/>
      <c r="QSA69" s="285"/>
      <c r="QSB69" s="285"/>
      <c r="QSC69" s="285"/>
      <c r="QSD69" s="285"/>
      <c r="QSE69" s="285"/>
      <c r="QSF69" s="285"/>
      <c r="QSG69" s="285"/>
      <c r="QSH69" s="285"/>
      <c r="QSI69" s="285"/>
      <c r="QSJ69" s="285"/>
      <c r="QSK69" s="285"/>
      <c r="QSL69" s="285"/>
      <c r="QSM69" s="285"/>
      <c r="QSN69" s="285"/>
      <c r="QSO69" s="285"/>
      <c r="QSP69" s="285"/>
      <c r="QSQ69" s="285"/>
      <c r="QSR69" s="285"/>
      <c r="QSS69" s="285"/>
      <c r="QST69" s="285"/>
      <c r="QSU69" s="285"/>
      <c r="QSV69" s="285"/>
      <c r="QSW69" s="285"/>
      <c r="QSX69" s="285"/>
      <c r="QSY69" s="285"/>
      <c r="QSZ69" s="285"/>
      <c r="QTA69" s="285"/>
      <c r="QTB69" s="285"/>
      <c r="QTC69" s="285"/>
      <c r="QTD69" s="285"/>
      <c r="QTE69" s="285"/>
      <c r="QTF69" s="285"/>
      <c r="QTG69" s="285"/>
      <c r="QTH69" s="285"/>
      <c r="QTI69" s="285"/>
      <c r="QTJ69" s="285"/>
      <c r="QTK69" s="285"/>
      <c r="QTL69" s="285"/>
      <c r="QTM69" s="285"/>
      <c r="QTN69" s="285"/>
      <c r="QTO69" s="285"/>
      <c r="QTP69" s="285"/>
      <c r="QTQ69" s="285"/>
      <c r="QTR69" s="285"/>
      <c r="QTS69" s="285"/>
      <c r="QTT69" s="285"/>
      <c r="QTU69" s="285"/>
      <c r="QTV69" s="285"/>
      <c r="QTW69" s="285"/>
      <c r="QTX69" s="285"/>
      <c r="QTY69" s="285"/>
      <c r="QTZ69" s="285"/>
      <c r="QUA69" s="285"/>
      <c r="QUB69" s="285"/>
      <c r="QUC69" s="285"/>
      <c r="QUD69" s="285"/>
      <c r="QUE69" s="285"/>
      <c r="QUF69" s="285"/>
      <c r="QUG69" s="285"/>
      <c r="QUH69" s="285"/>
      <c r="QUI69" s="285"/>
      <c r="QUJ69" s="285"/>
      <c r="QUK69" s="285"/>
      <c r="QUL69" s="285"/>
      <c r="QUM69" s="285"/>
      <c r="QUN69" s="285"/>
      <c r="QUO69" s="285"/>
      <c r="QUP69" s="285"/>
      <c r="QUQ69" s="285"/>
      <c r="QUR69" s="285"/>
      <c r="QUS69" s="285"/>
      <c r="QUT69" s="285"/>
      <c r="QUU69" s="285"/>
      <c r="QUV69" s="285"/>
      <c r="QUW69" s="285"/>
      <c r="QUX69" s="285"/>
      <c r="QUY69" s="285"/>
      <c r="QUZ69" s="285"/>
      <c r="QVA69" s="285"/>
      <c r="QVB69" s="285"/>
      <c r="QVC69" s="285"/>
      <c r="QVD69" s="285"/>
      <c r="QVE69" s="285"/>
      <c r="QVF69" s="285"/>
      <c r="QVG69" s="285"/>
      <c r="QVH69" s="285"/>
      <c r="QVI69" s="285"/>
      <c r="QVJ69" s="285"/>
      <c r="QVK69" s="285"/>
      <c r="QVL69" s="285"/>
      <c r="QVM69" s="285"/>
      <c r="QVN69" s="285"/>
      <c r="QVO69" s="285"/>
      <c r="QVP69" s="285"/>
      <c r="QVQ69" s="285"/>
      <c r="QVR69" s="285"/>
      <c r="QVS69" s="285"/>
      <c r="QVT69" s="285"/>
      <c r="QVU69" s="285"/>
      <c r="QVV69" s="285"/>
      <c r="QVW69" s="285"/>
      <c r="QVX69" s="285"/>
      <c r="QVY69" s="285"/>
      <c r="QVZ69" s="285"/>
      <c r="QWA69" s="285"/>
      <c r="QWB69" s="285"/>
      <c r="QWC69" s="285"/>
      <c r="QWD69" s="285"/>
      <c r="QWE69" s="285"/>
      <c r="QWF69" s="285"/>
      <c r="QWG69" s="285"/>
      <c r="QWH69" s="285"/>
      <c r="QWI69" s="285"/>
      <c r="QWJ69" s="285"/>
      <c r="QWK69" s="285"/>
      <c r="QWL69" s="285"/>
      <c r="QWM69" s="285"/>
      <c r="QWN69" s="285"/>
      <c r="QWO69" s="285"/>
      <c r="QWP69" s="285"/>
      <c r="QWQ69" s="285"/>
      <c r="QWR69" s="285"/>
      <c r="QWS69" s="285"/>
      <c r="QWT69" s="285"/>
      <c r="QWU69" s="285"/>
      <c r="QWV69" s="285"/>
      <c r="QWW69" s="285"/>
      <c r="QWX69" s="285"/>
      <c r="QWY69" s="285"/>
      <c r="QWZ69" s="285"/>
      <c r="QXA69" s="285"/>
      <c r="QXB69" s="285"/>
      <c r="QXC69" s="285"/>
      <c r="QXD69" s="285"/>
      <c r="QXE69" s="285"/>
      <c r="QXF69" s="285"/>
      <c r="QXG69" s="285"/>
      <c r="QXH69" s="285"/>
      <c r="QXI69" s="285"/>
      <c r="QXJ69" s="285"/>
      <c r="QXK69" s="285"/>
      <c r="QXL69" s="285"/>
      <c r="QXM69" s="285"/>
      <c r="QXN69" s="285"/>
      <c r="QXO69" s="285"/>
      <c r="QXP69" s="285"/>
      <c r="QXQ69" s="285"/>
      <c r="QXR69" s="285"/>
      <c r="QXS69" s="285"/>
      <c r="QXT69" s="285"/>
      <c r="QXU69" s="285"/>
      <c r="QXV69" s="285"/>
      <c r="QXW69" s="285"/>
      <c r="QXX69" s="285"/>
      <c r="QXY69" s="285"/>
      <c r="QXZ69" s="285"/>
      <c r="QYA69" s="285"/>
      <c r="QYB69" s="285"/>
      <c r="QYC69" s="285"/>
      <c r="QYD69" s="285"/>
      <c r="QYE69" s="285"/>
      <c r="QYF69" s="285"/>
      <c r="QYG69" s="285"/>
      <c r="QYH69" s="285"/>
      <c r="QYI69" s="285"/>
      <c r="QYJ69" s="285"/>
      <c r="QYK69" s="285"/>
      <c r="QYL69" s="285"/>
      <c r="QYM69" s="285"/>
      <c r="QYN69" s="285"/>
      <c r="QYO69" s="285"/>
      <c r="QYP69" s="285"/>
      <c r="QYQ69" s="285"/>
      <c r="QYR69" s="285"/>
      <c r="QYS69" s="285"/>
      <c r="QYT69" s="285"/>
      <c r="QYU69" s="285"/>
      <c r="QYV69" s="285"/>
      <c r="QYW69" s="285"/>
      <c r="QYX69" s="285"/>
      <c r="QYY69" s="285"/>
      <c r="QYZ69" s="285"/>
      <c r="QZA69" s="285"/>
      <c r="QZB69" s="285"/>
      <c r="QZC69" s="285"/>
      <c r="QZD69" s="285"/>
      <c r="QZE69" s="285"/>
      <c r="QZF69" s="285"/>
      <c r="QZG69" s="285"/>
      <c r="QZH69" s="285"/>
      <c r="QZI69" s="285"/>
      <c r="QZJ69" s="285"/>
      <c r="QZK69" s="285"/>
      <c r="QZL69" s="285"/>
      <c r="QZM69" s="285"/>
      <c r="QZN69" s="285"/>
      <c r="QZO69" s="285"/>
      <c r="QZP69" s="285"/>
      <c r="QZQ69" s="285"/>
      <c r="QZR69" s="285"/>
      <c r="QZS69" s="285"/>
      <c r="QZT69" s="285"/>
      <c r="QZU69" s="285"/>
      <c r="QZV69" s="285"/>
      <c r="QZW69" s="285"/>
      <c r="QZX69" s="285"/>
      <c r="QZY69" s="285"/>
      <c r="QZZ69" s="285"/>
      <c r="RAA69" s="285"/>
      <c r="RAB69" s="285"/>
      <c r="RAC69" s="285"/>
      <c r="RAD69" s="285"/>
      <c r="RAE69" s="285"/>
      <c r="RAF69" s="285"/>
      <c r="RAG69" s="285"/>
      <c r="RAH69" s="285"/>
      <c r="RAI69" s="285"/>
      <c r="RAJ69" s="285"/>
      <c r="RAK69" s="285"/>
      <c r="RAL69" s="285"/>
      <c r="RAM69" s="285"/>
      <c r="RAN69" s="285"/>
      <c r="RAO69" s="285"/>
      <c r="RAP69" s="285"/>
      <c r="RAQ69" s="285"/>
      <c r="RAR69" s="285"/>
      <c r="RAS69" s="285"/>
      <c r="RAT69" s="285"/>
      <c r="RAU69" s="285"/>
      <c r="RAV69" s="285"/>
      <c r="RAW69" s="285"/>
      <c r="RAX69" s="285"/>
      <c r="RAY69" s="285"/>
      <c r="RAZ69" s="285"/>
      <c r="RBA69" s="285"/>
      <c r="RBB69" s="285"/>
      <c r="RBC69" s="285"/>
      <c r="RBD69" s="285"/>
      <c r="RBE69" s="285"/>
      <c r="RBF69" s="285"/>
      <c r="RBG69" s="285"/>
      <c r="RBH69" s="285"/>
      <c r="RBI69" s="285"/>
      <c r="RBJ69" s="285"/>
      <c r="RBK69" s="285"/>
      <c r="RBL69" s="285"/>
      <c r="RBM69" s="285"/>
      <c r="RBN69" s="285"/>
      <c r="RBO69" s="285"/>
      <c r="RBP69" s="285"/>
      <c r="RBQ69" s="285"/>
      <c r="RBR69" s="285"/>
      <c r="RBS69" s="285"/>
      <c r="RBT69" s="285"/>
      <c r="RBU69" s="285"/>
      <c r="RBV69" s="285"/>
      <c r="RBW69" s="285"/>
      <c r="RBX69" s="285"/>
      <c r="RBY69" s="285"/>
      <c r="RBZ69" s="285"/>
      <c r="RCA69" s="285"/>
      <c r="RCB69" s="285"/>
      <c r="RCC69" s="285"/>
      <c r="RCD69" s="285"/>
      <c r="RCE69" s="285"/>
      <c r="RCF69" s="285"/>
      <c r="RCG69" s="285"/>
      <c r="RCH69" s="285"/>
      <c r="RCI69" s="285"/>
      <c r="RCJ69" s="285"/>
      <c r="RCK69" s="285"/>
      <c r="RCL69" s="285"/>
      <c r="RCM69" s="285"/>
      <c r="RCN69" s="285"/>
      <c r="RCO69" s="285"/>
      <c r="RCP69" s="285"/>
      <c r="RCQ69" s="285"/>
      <c r="RCR69" s="285"/>
      <c r="RCS69" s="285"/>
      <c r="RCT69" s="285"/>
      <c r="RCU69" s="285"/>
      <c r="RCV69" s="285"/>
      <c r="RCW69" s="285"/>
      <c r="RCX69" s="285"/>
      <c r="RCY69" s="285"/>
      <c r="RCZ69" s="285"/>
      <c r="RDA69" s="285"/>
      <c r="RDB69" s="285"/>
      <c r="RDC69" s="285"/>
      <c r="RDD69" s="285"/>
      <c r="RDE69" s="285"/>
      <c r="RDF69" s="285"/>
      <c r="RDG69" s="285"/>
      <c r="RDH69" s="285"/>
      <c r="RDI69" s="285"/>
      <c r="RDJ69" s="285"/>
      <c r="RDK69" s="285"/>
      <c r="RDL69" s="285"/>
      <c r="RDM69" s="285"/>
      <c r="RDN69" s="285"/>
      <c r="RDO69" s="285"/>
      <c r="RDP69" s="285"/>
      <c r="RDQ69" s="285"/>
      <c r="RDR69" s="285"/>
      <c r="RDS69" s="285"/>
      <c r="RDT69" s="285"/>
      <c r="RDU69" s="285"/>
      <c r="RDV69" s="285"/>
      <c r="RDW69" s="285"/>
      <c r="RDX69" s="285"/>
      <c r="RDY69" s="285"/>
      <c r="RDZ69" s="285"/>
      <c r="REA69" s="285"/>
      <c r="REB69" s="285"/>
      <c r="REC69" s="285"/>
      <c r="RED69" s="285"/>
      <c r="REE69" s="285"/>
      <c r="REF69" s="285"/>
      <c r="REG69" s="285"/>
      <c r="REH69" s="285"/>
      <c r="REI69" s="285"/>
      <c r="REJ69" s="285"/>
      <c r="REK69" s="285"/>
      <c r="REL69" s="285"/>
      <c r="REM69" s="285"/>
      <c r="REN69" s="285"/>
      <c r="REO69" s="285"/>
      <c r="REP69" s="285"/>
      <c r="REQ69" s="285"/>
      <c r="RER69" s="285"/>
      <c r="RES69" s="285"/>
      <c r="RET69" s="285"/>
      <c r="REU69" s="285"/>
      <c r="REV69" s="285"/>
      <c r="REW69" s="285"/>
      <c r="REX69" s="285"/>
      <c r="REY69" s="285"/>
      <c r="REZ69" s="285"/>
      <c r="RFA69" s="285"/>
      <c r="RFB69" s="285"/>
      <c r="RFC69" s="285"/>
      <c r="RFD69" s="285"/>
      <c r="RFE69" s="285"/>
      <c r="RFF69" s="285"/>
      <c r="RFG69" s="285"/>
      <c r="RFH69" s="285"/>
      <c r="RFI69" s="285"/>
      <c r="RFJ69" s="285"/>
      <c r="RFK69" s="285"/>
      <c r="RFL69" s="285"/>
      <c r="RFM69" s="285"/>
      <c r="RFN69" s="285"/>
      <c r="RFO69" s="285"/>
      <c r="RFP69" s="285"/>
      <c r="RFQ69" s="285"/>
      <c r="RFR69" s="285"/>
      <c r="RFS69" s="285"/>
      <c r="RFT69" s="285"/>
      <c r="RFU69" s="285"/>
      <c r="RFV69" s="285"/>
      <c r="RFW69" s="285"/>
      <c r="RFX69" s="285"/>
      <c r="RFY69" s="285"/>
      <c r="RFZ69" s="285"/>
      <c r="RGA69" s="285"/>
      <c r="RGB69" s="285"/>
      <c r="RGC69" s="285"/>
      <c r="RGD69" s="285"/>
      <c r="RGE69" s="285"/>
      <c r="RGF69" s="285"/>
      <c r="RGG69" s="285"/>
      <c r="RGH69" s="285"/>
      <c r="RGI69" s="285"/>
      <c r="RGJ69" s="285"/>
      <c r="RGK69" s="285"/>
      <c r="RGL69" s="285"/>
      <c r="RGM69" s="285"/>
      <c r="RGN69" s="285"/>
      <c r="RGO69" s="285"/>
      <c r="RGP69" s="285"/>
      <c r="RGQ69" s="285"/>
      <c r="RGR69" s="285"/>
      <c r="RGS69" s="285"/>
      <c r="RGT69" s="285"/>
      <c r="RGU69" s="285"/>
      <c r="RGV69" s="285"/>
      <c r="RGW69" s="285"/>
      <c r="RGX69" s="285"/>
      <c r="RGY69" s="285"/>
      <c r="RGZ69" s="285"/>
      <c r="RHA69" s="285"/>
      <c r="RHB69" s="285"/>
      <c r="RHC69" s="285"/>
      <c r="RHD69" s="285"/>
      <c r="RHE69" s="285"/>
      <c r="RHF69" s="285"/>
      <c r="RHG69" s="285"/>
      <c r="RHH69" s="285"/>
      <c r="RHI69" s="285"/>
      <c r="RHJ69" s="285"/>
      <c r="RHK69" s="285"/>
      <c r="RHL69" s="285"/>
      <c r="RHM69" s="285"/>
      <c r="RHN69" s="285"/>
      <c r="RHO69" s="285"/>
      <c r="RHP69" s="285"/>
      <c r="RHQ69" s="285"/>
      <c r="RHR69" s="285"/>
      <c r="RHS69" s="285"/>
      <c r="RHT69" s="285"/>
      <c r="RHU69" s="285"/>
      <c r="RHV69" s="285"/>
      <c r="RHW69" s="285"/>
      <c r="RHX69" s="285"/>
      <c r="RHY69" s="285"/>
      <c r="RHZ69" s="285"/>
      <c r="RIA69" s="285"/>
      <c r="RIB69" s="285"/>
      <c r="RIC69" s="285"/>
      <c r="RID69" s="285"/>
      <c r="RIE69" s="285"/>
      <c r="RIF69" s="285"/>
      <c r="RIG69" s="285"/>
      <c r="RIH69" s="285"/>
      <c r="RII69" s="285"/>
      <c r="RIJ69" s="285"/>
      <c r="RIK69" s="285"/>
      <c r="RIL69" s="285"/>
      <c r="RIM69" s="285"/>
      <c r="RIN69" s="285"/>
      <c r="RIO69" s="285"/>
      <c r="RIP69" s="285"/>
      <c r="RIQ69" s="285"/>
      <c r="RIR69" s="285"/>
      <c r="RIS69" s="285"/>
      <c r="RIT69" s="285"/>
      <c r="RIU69" s="285"/>
      <c r="RIV69" s="285"/>
      <c r="RIW69" s="285"/>
      <c r="RIX69" s="285"/>
      <c r="RIY69" s="285"/>
      <c r="RIZ69" s="285"/>
      <c r="RJA69" s="285"/>
      <c r="RJB69" s="285"/>
      <c r="RJC69" s="285"/>
      <c r="RJD69" s="285"/>
      <c r="RJE69" s="285"/>
      <c r="RJF69" s="285"/>
      <c r="RJG69" s="285"/>
      <c r="RJH69" s="285"/>
      <c r="RJI69" s="285"/>
      <c r="RJJ69" s="285"/>
      <c r="RJK69" s="285"/>
      <c r="RJL69" s="285"/>
      <c r="RJM69" s="285"/>
      <c r="RJN69" s="285"/>
      <c r="RJO69" s="285"/>
      <c r="RJP69" s="285"/>
      <c r="RJQ69" s="285"/>
      <c r="RJR69" s="285"/>
      <c r="RJS69" s="285"/>
      <c r="RJT69" s="285"/>
      <c r="RJU69" s="285"/>
      <c r="RJV69" s="285"/>
      <c r="RJW69" s="285"/>
      <c r="RJX69" s="285"/>
      <c r="RJY69" s="285"/>
      <c r="RJZ69" s="285"/>
      <c r="RKA69" s="285"/>
      <c r="RKB69" s="285"/>
      <c r="RKC69" s="285"/>
      <c r="RKD69" s="285"/>
      <c r="RKE69" s="285"/>
      <c r="RKF69" s="285"/>
      <c r="RKG69" s="285"/>
      <c r="RKH69" s="285"/>
      <c r="RKI69" s="285"/>
      <c r="RKJ69" s="285"/>
      <c r="RKK69" s="285"/>
      <c r="RKL69" s="285"/>
      <c r="RKM69" s="285"/>
      <c r="RKN69" s="285"/>
      <c r="RKO69" s="285"/>
      <c r="RKP69" s="285"/>
      <c r="RKQ69" s="285"/>
      <c r="RKR69" s="285"/>
      <c r="RKS69" s="285"/>
      <c r="RKT69" s="285"/>
      <c r="RKU69" s="285"/>
      <c r="RKV69" s="285"/>
      <c r="RKW69" s="285"/>
      <c r="RKX69" s="285"/>
      <c r="RKY69" s="285"/>
      <c r="RKZ69" s="285"/>
      <c r="RLA69" s="285"/>
      <c r="RLB69" s="285"/>
      <c r="RLC69" s="285"/>
      <c r="RLD69" s="285"/>
      <c r="RLE69" s="285"/>
      <c r="RLF69" s="285"/>
      <c r="RLG69" s="285"/>
      <c r="RLH69" s="285"/>
      <c r="RLI69" s="285"/>
      <c r="RLJ69" s="285"/>
      <c r="RLK69" s="285"/>
      <c r="RLL69" s="285"/>
      <c r="RLM69" s="285"/>
      <c r="RLN69" s="285"/>
      <c r="RLO69" s="285"/>
      <c r="RLP69" s="285"/>
      <c r="RLQ69" s="285"/>
      <c r="RLR69" s="285"/>
      <c r="RLS69" s="285"/>
      <c r="RLT69" s="285"/>
      <c r="RLU69" s="285"/>
      <c r="RLV69" s="285"/>
      <c r="RLW69" s="285"/>
      <c r="RLX69" s="285"/>
      <c r="RLY69" s="285"/>
      <c r="RLZ69" s="285"/>
      <c r="RMA69" s="285"/>
      <c r="RMB69" s="285"/>
      <c r="RMC69" s="285"/>
      <c r="RMD69" s="285"/>
      <c r="RME69" s="285"/>
      <c r="RMF69" s="285"/>
      <c r="RMG69" s="285"/>
      <c r="RMH69" s="285"/>
      <c r="RMI69" s="285"/>
      <c r="RMJ69" s="285"/>
      <c r="RMK69" s="285"/>
      <c r="RML69" s="285"/>
      <c r="RMM69" s="285"/>
      <c r="RMN69" s="285"/>
      <c r="RMO69" s="285"/>
      <c r="RMP69" s="285"/>
      <c r="RMQ69" s="285"/>
      <c r="RMR69" s="285"/>
      <c r="RMS69" s="285"/>
      <c r="RMT69" s="285"/>
      <c r="RMU69" s="285"/>
      <c r="RMV69" s="285"/>
      <c r="RMW69" s="285"/>
      <c r="RMX69" s="285"/>
      <c r="RMY69" s="285"/>
      <c r="RMZ69" s="285"/>
      <c r="RNA69" s="285"/>
      <c r="RNB69" s="285"/>
      <c r="RNC69" s="285"/>
      <c r="RND69" s="285"/>
      <c r="RNE69" s="285"/>
      <c r="RNF69" s="285"/>
      <c r="RNG69" s="285"/>
      <c r="RNH69" s="285"/>
      <c r="RNI69" s="285"/>
      <c r="RNJ69" s="285"/>
      <c r="RNK69" s="285"/>
      <c r="RNL69" s="285"/>
      <c r="RNM69" s="285"/>
      <c r="RNN69" s="285"/>
      <c r="RNO69" s="285"/>
      <c r="RNP69" s="285"/>
      <c r="RNQ69" s="285"/>
      <c r="RNR69" s="285"/>
      <c r="RNS69" s="285"/>
      <c r="RNT69" s="285"/>
      <c r="RNU69" s="285"/>
      <c r="RNV69" s="285"/>
      <c r="RNW69" s="285"/>
      <c r="RNX69" s="285"/>
      <c r="RNY69" s="285"/>
      <c r="RNZ69" s="285"/>
      <c r="ROA69" s="285"/>
      <c r="ROB69" s="285"/>
      <c r="ROC69" s="285"/>
      <c r="ROD69" s="285"/>
      <c r="ROE69" s="285"/>
      <c r="ROF69" s="285"/>
      <c r="ROG69" s="285"/>
      <c r="ROH69" s="285"/>
      <c r="ROI69" s="285"/>
      <c r="ROJ69" s="285"/>
      <c r="ROK69" s="285"/>
      <c r="ROL69" s="285"/>
      <c r="ROM69" s="285"/>
      <c r="RON69" s="285"/>
      <c r="ROO69" s="285"/>
      <c r="ROP69" s="285"/>
      <c r="ROQ69" s="285"/>
      <c r="ROR69" s="285"/>
      <c r="ROS69" s="285"/>
      <c r="ROT69" s="285"/>
      <c r="ROU69" s="285"/>
      <c r="ROV69" s="285"/>
      <c r="ROW69" s="285"/>
      <c r="ROX69" s="285"/>
      <c r="ROY69" s="285"/>
      <c r="ROZ69" s="285"/>
      <c r="RPA69" s="285"/>
      <c r="RPB69" s="285"/>
      <c r="RPC69" s="285"/>
      <c r="RPD69" s="285"/>
      <c r="RPE69" s="285"/>
      <c r="RPF69" s="285"/>
      <c r="RPG69" s="285"/>
      <c r="RPH69" s="285"/>
      <c r="RPI69" s="285"/>
      <c r="RPJ69" s="285"/>
      <c r="RPK69" s="285"/>
      <c r="RPL69" s="285"/>
      <c r="RPM69" s="285"/>
      <c r="RPN69" s="285"/>
      <c r="RPO69" s="285"/>
      <c r="RPP69" s="285"/>
      <c r="RPQ69" s="285"/>
      <c r="RPR69" s="285"/>
      <c r="RPS69" s="285"/>
      <c r="RPT69" s="285"/>
      <c r="RPU69" s="285"/>
      <c r="RPV69" s="285"/>
      <c r="RPW69" s="285"/>
      <c r="RPX69" s="285"/>
      <c r="RPY69" s="285"/>
      <c r="RPZ69" s="285"/>
      <c r="RQA69" s="285"/>
      <c r="RQB69" s="285"/>
      <c r="RQC69" s="285"/>
      <c r="RQD69" s="285"/>
      <c r="RQE69" s="285"/>
      <c r="RQF69" s="285"/>
      <c r="RQG69" s="285"/>
      <c r="RQH69" s="285"/>
      <c r="RQI69" s="285"/>
      <c r="RQJ69" s="285"/>
      <c r="RQK69" s="285"/>
      <c r="RQL69" s="285"/>
      <c r="RQM69" s="285"/>
      <c r="RQN69" s="285"/>
      <c r="RQO69" s="285"/>
      <c r="RQP69" s="285"/>
      <c r="RQQ69" s="285"/>
      <c r="RQR69" s="285"/>
      <c r="RQS69" s="285"/>
      <c r="RQT69" s="285"/>
      <c r="RQU69" s="285"/>
      <c r="RQV69" s="285"/>
      <c r="RQW69" s="285"/>
      <c r="RQX69" s="285"/>
      <c r="RQY69" s="285"/>
      <c r="RQZ69" s="285"/>
      <c r="RRA69" s="285"/>
      <c r="RRB69" s="285"/>
      <c r="RRC69" s="285"/>
      <c r="RRD69" s="285"/>
      <c r="RRE69" s="285"/>
      <c r="RRF69" s="285"/>
      <c r="RRG69" s="285"/>
      <c r="RRH69" s="285"/>
      <c r="RRI69" s="285"/>
      <c r="RRJ69" s="285"/>
      <c r="RRK69" s="285"/>
      <c r="RRL69" s="285"/>
      <c r="RRM69" s="285"/>
      <c r="RRN69" s="285"/>
      <c r="RRO69" s="285"/>
      <c r="RRP69" s="285"/>
      <c r="RRQ69" s="285"/>
      <c r="RRR69" s="285"/>
      <c r="RRS69" s="285"/>
      <c r="RRT69" s="285"/>
      <c r="RRU69" s="285"/>
      <c r="RRV69" s="285"/>
      <c r="RRW69" s="285"/>
      <c r="RRX69" s="285"/>
      <c r="RRY69" s="285"/>
      <c r="RRZ69" s="285"/>
      <c r="RSA69" s="285"/>
      <c r="RSB69" s="285"/>
      <c r="RSC69" s="285"/>
      <c r="RSD69" s="285"/>
      <c r="RSE69" s="285"/>
      <c r="RSF69" s="285"/>
      <c r="RSG69" s="285"/>
      <c r="RSH69" s="285"/>
      <c r="RSI69" s="285"/>
      <c r="RSJ69" s="285"/>
      <c r="RSK69" s="285"/>
      <c r="RSL69" s="285"/>
      <c r="RSM69" s="285"/>
      <c r="RSN69" s="285"/>
      <c r="RSO69" s="285"/>
      <c r="RSP69" s="285"/>
      <c r="RSQ69" s="285"/>
      <c r="RSR69" s="285"/>
      <c r="RSS69" s="285"/>
      <c r="RST69" s="285"/>
      <c r="RSU69" s="285"/>
      <c r="RSV69" s="285"/>
      <c r="RSW69" s="285"/>
      <c r="RSX69" s="285"/>
      <c r="RSY69" s="285"/>
      <c r="RSZ69" s="285"/>
      <c r="RTA69" s="285"/>
      <c r="RTB69" s="285"/>
      <c r="RTC69" s="285"/>
      <c r="RTD69" s="285"/>
      <c r="RTE69" s="285"/>
      <c r="RTF69" s="285"/>
      <c r="RTG69" s="285"/>
      <c r="RTH69" s="285"/>
      <c r="RTI69" s="285"/>
      <c r="RTJ69" s="285"/>
      <c r="RTK69" s="285"/>
      <c r="RTL69" s="285"/>
      <c r="RTM69" s="285"/>
      <c r="RTN69" s="285"/>
      <c r="RTO69" s="285"/>
      <c r="RTP69" s="285"/>
      <c r="RTQ69" s="285"/>
      <c r="RTR69" s="285"/>
      <c r="RTS69" s="285"/>
      <c r="RTT69" s="285"/>
      <c r="RTU69" s="285"/>
      <c r="RTV69" s="285"/>
      <c r="RTW69" s="285"/>
      <c r="RTX69" s="285"/>
      <c r="RTY69" s="285"/>
      <c r="RTZ69" s="285"/>
      <c r="RUA69" s="285"/>
      <c r="RUB69" s="285"/>
      <c r="RUC69" s="285"/>
      <c r="RUD69" s="285"/>
      <c r="RUE69" s="285"/>
      <c r="RUF69" s="285"/>
      <c r="RUG69" s="285"/>
      <c r="RUH69" s="285"/>
      <c r="RUI69" s="285"/>
      <c r="RUJ69" s="285"/>
      <c r="RUK69" s="285"/>
      <c r="RUL69" s="285"/>
      <c r="RUM69" s="285"/>
      <c r="RUN69" s="285"/>
      <c r="RUO69" s="285"/>
      <c r="RUP69" s="285"/>
      <c r="RUQ69" s="285"/>
      <c r="RUR69" s="285"/>
      <c r="RUS69" s="285"/>
      <c r="RUT69" s="285"/>
      <c r="RUU69" s="285"/>
      <c r="RUV69" s="285"/>
      <c r="RUW69" s="285"/>
      <c r="RUX69" s="285"/>
      <c r="RUY69" s="285"/>
      <c r="RUZ69" s="285"/>
      <c r="RVA69" s="285"/>
      <c r="RVB69" s="285"/>
      <c r="RVC69" s="285"/>
      <c r="RVD69" s="285"/>
      <c r="RVE69" s="285"/>
      <c r="RVF69" s="285"/>
      <c r="RVG69" s="285"/>
      <c r="RVH69" s="285"/>
      <c r="RVI69" s="285"/>
      <c r="RVJ69" s="285"/>
      <c r="RVK69" s="285"/>
      <c r="RVL69" s="285"/>
      <c r="RVM69" s="285"/>
      <c r="RVN69" s="285"/>
      <c r="RVO69" s="285"/>
      <c r="RVP69" s="285"/>
      <c r="RVQ69" s="285"/>
      <c r="RVR69" s="285"/>
      <c r="RVS69" s="285"/>
      <c r="RVT69" s="285"/>
      <c r="RVU69" s="285"/>
      <c r="RVV69" s="285"/>
      <c r="RVW69" s="285"/>
      <c r="RVX69" s="285"/>
      <c r="RVY69" s="285"/>
      <c r="RVZ69" s="285"/>
      <c r="RWA69" s="285"/>
      <c r="RWB69" s="285"/>
      <c r="RWC69" s="285"/>
      <c r="RWD69" s="285"/>
      <c r="RWE69" s="285"/>
      <c r="RWF69" s="285"/>
      <c r="RWG69" s="285"/>
      <c r="RWH69" s="285"/>
      <c r="RWI69" s="285"/>
      <c r="RWJ69" s="285"/>
      <c r="RWK69" s="285"/>
      <c r="RWL69" s="285"/>
      <c r="RWM69" s="285"/>
      <c r="RWN69" s="285"/>
      <c r="RWO69" s="285"/>
      <c r="RWP69" s="285"/>
      <c r="RWQ69" s="285"/>
      <c r="RWR69" s="285"/>
      <c r="RWS69" s="285"/>
      <c r="RWT69" s="285"/>
      <c r="RWU69" s="285"/>
      <c r="RWV69" s="285"/>
      <c r="RWW69" s="285"/>
      <c r="RWX69" s="285"/>
      <c r="RWY69" s="285"/>
      <c r="RWZ69" s="285"/>
      <c r="RXA69" s="285"/>
      <c r="RXB69" s="285"/>
      <c r="RXC69" s="285"/>
      <c r="RXD69" s="285"/>
      <c r="RXE69" s="285"/>
      <c r="RXF69" s="285"/>
      <c r="RXG69" s="285"/>
      <c r="RXH69" s="285"/>
      <c r="RXI69" s="285"/>
      <c r="RXJ69" s="285"/>
      <c r="RXK69" s="285"/>
      <c r="RXL69" s="285"/>
      <c r="RXM69" s="285"/>
      <c r="RXN69" s="285"/>
      <c r="RXO69" s="285"/>
      <c r="RXP69" s="285"/>
      <c r="RXQ69" s="285"/>
      <c r="RXR69" s="285"/>
      <c r="RXS69" s="285"/>
      <c r="RXT69" s="285"/>
      <c r="RXU69" s="285"/>
      <c r="RXV69" s="285"/>
      <c r="RXW69" s="285"/>
      <c r="RXX69" s="285"/>
      <c r="RXY69" s="285"/>
      <c r="RXZ69" s="285"/>
      <c r="RYA69" s="285"/>
      <c r="RYB69" s="285"/>
      <c r="RYC69" s="285"/>
      <c r="RYD69" s="285"/>
      <c r="RYE69" s="285"/>
      <c r="RYF69" s="285"/>
      <c r="RYG69" s="285"/>
      <c r="RYH69" s="285"/>
      <c r="RYI69" s="285"/>
      <c r="RYJ69" s="285"/>
      <c r="RYK69" s="285"/>
      <c r="RYL69" s="285"/>
      <c r="RYM69" s="285"/>
      <c r="RYN69" s="285"/>
      <c r="RYO69" s="285"/>
      <c r="RYP69" s="285"/>
      <c r="RYQ69" s="285"/>
      <c r="RYR69" s="285"/>
      <c r="RYS69" s="285"/>
      <c r="RYT69" s="285"/>
      <c r="RYU69" s="285"/>
      <c r="RYV69" s="285"/>
      <c r="RYW69" s="285"/>
      <c r="RYX69" s="285"/>
      <c r="RYY69" s="285"/>
      <c r="RYZ69" s="285"/>
      <c r="RZA69" s="285"/>
      <c r="RZB69" s="285"/>
      <c r="RZC69" s="285"/>
      <c r="RZD69" s="285"/>
      <c r="RZE69" s="285"/>
      <c r="RZF69" s="285"/>
      <c r="RZG69" s="285"/>
      <c r="RZH69" s="285"/>
      <c r="RZI69" s="285"/>
      <c r="RZJ69" s="285"/>
      <c r="RZK69" s="285"/>
      <c r="RZL69" s="285"/>
      <c r="RZM69" s="285"/>
      <c r="RZN69" s="285"/>
      <c r="RZO69" s="285"/>
      <c r="RZP69" s="285"/>
      <c r="RZQ69" s="285"/>
      <c r="RZR69" s="285"/>
      <c r="RZS69" s="285"/>
      <c r="RZT69" s="285"/>
      <c r="RZU69" s="285"/>
      <c r="RZV69" s="285"/>
      <c r="RZW69" s="285"/>
      <c r="RZX69" s="285"/>
      <c r="RZY69" s="285"/>
      <c r="RZZ69" s="285"/>
      <c r="SAA69" s="285"/>
      <c r="SAB69" s="285"/>
      <c r="SAC69" s="285"/>
      <c r="SAD69" s="285"/>
      <c r="SAE69" s="285"/>
      <c r="SAF69" s="285"/>
      <c r="SAG69" s="285"/>
      <c r="SAH69" s="285"/>
      <c r="SAI69" s="285"/>
      <c r="SAJ69" s="285"/>
      <c r="SAK69" s="285"/>
      <c r="SAL69" s="285"/>
      <c r="SAM69" s="285"/>
      <c r="SAN69" s="285"/>
      <c r="SAO69" s="285"/>
      <c r="SAP69" s="285"/>
      <c r="SAQ69" s="285"/>
      <c r="SAR69" s="285"/>
      <c r="SAS69" s="285"/>
      <c r="SAT69" s="285"/>
      <c r="SAU69" s="285"/>
      <c r="SAV69" s="285"/>
      <c r="SAW69" s="285"/>
      <c r="SAX69" s="285"/>
      <c r="SAY69" s="285"/>
      <c r="SAZ69" s="285"/>
      <c r="SBA69" s="285"/>
      <c r="SBB69" s="285"/>
      <c r="SBC69" s="285"/>
      <c r="SBD69" s="285"/>
      <c r="SBE69" s="285"/>
      <c r="SBF69" s="285"/>
      <c r="SBG69" s="285"/>
      <c r="SBH69" s="285"/>
      <c r="SBI69" s="285"/>
      <c r="SBJ69" s="285"/>
      <c r="SBK69" s="285"/>
      <c r="SBL69" s="285"/>
      <c r="SBM69" s="285"/>
      <c r="SBN69" s="285"/>
      <c r="SBO69" s="285"/>
      <c r="SBP69" s="285"/>
      <c r="SBQ69" s="285"/>
      <c r="SBR69" s="285"/>
      <c r="SBS69" s="285"/>
      <c r="SBT69" s="285"/>
      <c r="SBU69" s="285"/>
      <c r="SBV69" s="285"/>
      <c r="SBW69" s="285"/>
      <c r="SBX69" s="285"/>
      <c r="SBY69" s="285"/>
      <c r="SBZ69" s="285"/>
      <c r="SCA69" s="285"/>
      <c r="SCB69" s="285"/>
      <c r="SCC69" s="285"/>
      <c r="SCD69" s="285"/>
      <c r="SCE69" s="285"/>
      <c r="SCF69" s="285"/>
      <c r="SCG69" s="285"/>
      <c r="SCH69" s="285"/>
      <c r="SCI69" s="285"/>
      <c r="SCJ69" s="285"/>
      <c r="SCK69" s="285"/>
      <c r="SCL69" s="285"/>
      <c r="SCM69" s="285"/>
      <c r="SCN69" s="285"/>
      <c r="SCO69" s="285"/>
      <c r="SCP69" s="285"/>
      <c r="SCQ69" s="285"/>
      <c r="SCR69" s="285"/>
      <c r="SCS69" s="285"/>
      <c r="SCT69" s="285"/>
      <c r="SCU69" s="285"/>
      <c r="SCV69" s="285"/>
      <c r="SCW69" s="285"/>
      <c r="SCX69" s="285"/>
      <c r="SCY69" s="285"/>
      <c r="SCZ69" s="285"/>
      <c r="SDA69" s="285"/>
      <c r="SDB69" s="285"/>
      <c r="SDC69" s="285"/>
      <c r="SDD69" s="285"/>
      <c r="SDE69" s="285"/>
      <c r="SDF69" s="285"/>
      <c r="SDG69" s="285"/>
      <c r="SDH69" s="285"/>
      <c r="SDI69" s="285"/>
      <c r="SDJ69" s="285"/>
      <c r="SDK69" s="285"/>
      <c r="SDL69" s="285"/>
      <c r="SDM69" s="285"/>
      <c r="SDN69" s="285"/>
      <c r="SDO69" s="285"/>
      <c r="SDP69" s="285"/>
      <c r="SDQ69" s="285"/>
      <c r="SDR69" s="285"/>
      <c r="SDS69" s="285"/>
      <c r="SDT69" s="285"/>
      <c r="SDU69" s="285"/>
      <c r="SDV69" s="285"/>
      <c r="SDW69" s="285"/>
      <c r="SDX69" s="285"/>
      <c r="SDY69" s="285"/>
      <c r="SDZ69" s="285"/>
      <c r="SEA69" s="285"/>
      <c r="SEB69" s="285"/>
      <c r="SEC69" s="285"/>
      <c r="SED69" s="285"/>
      <c r="SEE69" s="285"/>
      <c r="SEF69" s="285"/>
      <c r="SEG69" s="285"/>
      <c r="SEH69" s="285"/>
      <c r="SEI69" s="285"/>
      <c r="SEJ69" s="285"/>
      <c r="SEK69" s="285"/>
      <c r="SEL69" s="285"/>
      <c r="SEM69" s="285"/>
      <c r="SEN69" s="285"/>
      <c r="SEO69" s="285"/>
      <c r="SEP69" s="285"/>
      <c r="SEQ69" s="285"/>
      <c r="SER69" s="285"/>
      <c r="SES69" s="285"/>
      <c r="SET69" s="285"/>
      <c r="SEU69" s="285"/>
      <c r="SEV69" s="285"/>
      <c r="SEW69" s="285"/>
      <c r="SEX69" s="285"/>
      <c r="SEY69" s="285"/>
      <c r="SEZ69" s="285"/>
      <c r="SFA69" s="285"/>
      <c r="SFB69" s="285"/>
      <c r="SFC69" s="285"/>
      <c r="SFD69" s="285"/>
      <c r="SFE69" s="285"/>
      <c r="SFF69" s="285"/>
      <c r="SFG69" s="285"/>
      <c r="SFH69" s="285"/>
      <c r="SFI69" s="285"/>
      <c r="SFJ69" s="285"/>
      <c r="SFK69" s="285"/>
      <c r="SFL69" s="285"/>
      <c r="SFM69" s="285"/>
      <c r="SFN69" s="285"/>
      <c r="SFO69" s="285"/>
      <c r="SFP69" s="285"/>
      <c r="SFQ69" s="285"/>
      <c r="SFR69" s="285"/>
      <c r="SFS69" s="285"/>
      <c r="SFT69" s="285"/>
      <c r="SFU69" s="285"/>
      <c r="SFV69" s="285"/>
      <c r="SFW69" s="285"/>
      <c r="SFX69" s="285"/>
      <c r="SFY69" s="285"/>
      <c r="SFZ69" s="285"/>
      <c r="SGA69" s="285"/>
      <c r="SGB69" s="285"/>
      <c r="SGC69" s="285"/>
      <c r="SGD69" s="285"/>
      <c r="SGE69" s="285"/>
      <c r="SGF69" s="285"/>
      <c r="SGG69" s="285"/>
      <c r="SGH69" s="285"/>
      <c r="SGI69" s="285"/>
      <c r="SGJ69" s="285"/>
      <c r="SGK69" s="285"/>
      <c r="SGL69" s="285"/>
      <c r="SGM69" s="285"/>
      <c r="SGN69" s="285"/>
      <c r="SGO69" s="285"/>
      <c r="SGP69" s="285"/>
      <c r="SGQ69" s="285"/>
      <c r="SGR69" s="285"/>
      <c r="SGS69" s="285"/>
      <c r="SGT69" s="285"/>
      <c r="SGU69" s="285"/>
      <c r="SGV69" s="285"/>
      <c r="SGW69" s="285"/>
      <c r="SGX69" s="285"/>
      <c r="SGY69" s="285"/>
      <c r="SGZ69" s="285"/>
      <c r="SHA69" s="285"/>
      <c r="SHB69" s="285"/>
      <c r="SHC69" s="285"/>
      <c r="SHD69" s="285"/>
      <c r="SHE69" s="285"/>
      <c r="SHF69" s="285"/>
      <c r="SHG69" s="285"/>
      <c r="SHH69" s="285"/>
      <c r="SHI69" s="285"/>
      <c r="SHJ69" s="285"/>
      <c r="SHK69" s="285"/>
      <c r="SHL69" s="285"/>
      <c r="SHM69" s="285"/>
      <c r="SHN69" s="285"/>
      <c r="SHO69" s="285"/>
      <c r="SHP69" s="285"/>
      <c r="SHQ69" s="285"/>
      <c r="SHR69" s="285"/>
      <c r="SHS69" s="285"/>
      <c r="SHT69" s="285"/>
      <c r="SHU69" s="285"/>
      <c r="SHV69" s="285"/>
      <c r="SHW69" s="285"/>
      <c r="SHX69" s="285"/>
      <c r="SHY69" s="285"/>
      <c r="SHZ69" s="285"/>
      <c r="SIA69" s="285"/>
      <c r="SIB69" s="285"/>
      <c r="SIC69" s="285"/>
      <c r="SID69" s="285"/>
      <c r="SIE69" s="285"/>
      <c r="SIF69" s="285"/>
      <c r="SIG69" s="285"/>
      <c r="SIH69" s="285"/>
      <c r="SII69" s="285"/>
      <c r="SIJ69" s="285"/>
      <c r="SIK69" s="285"/>
      <c r="SIL69" s="285"/>
      <c r="SIM69" s="285"/>
      <c r="SIN69" s="285"/>
      <c r="SIO69" s="285"/>
      <c r="SIP69" s="285"/>
      <c r="SIQ69" s="285"/>
      <c r="SIR69" s="285"/>
      <c r="SIS69" s="285"/>
      <c r="SIT69" s="285"/>
      <c r="SIU69" s="285"/>
      <c r="SIV69" s="285"/>
      <c r="SIW69" s="285"/>
      <c r="SIX69" s="285"/>
      <c r="SIY69" s="285"/>
      <c r="SIZ69" s="285"/>
      <c r="SJA69" s="285"/>
      <c r="SJB69" s="285"/>
      <c r="SJC69" s="285"/>
      <c r="SJD69" s="285"/>
      <c r="SJE69" s="285"/>
      <c r="SJF69" s="285"/>
      <c r="SJG69" s="285"/>
      <c r="SJH69" s="285"/>
      <c r="SJI69" s="285"/>
      <c r="SJJ69" s="285"/>
      <c r="SJK69" s="285"/>
      <c r="SJL69" s="285"/>
      <c r="SJM69" s="285"/>
      <c r="SJN69" s="285"/>
      <c r="SJO69" s="285"/>
      <c r="SJP69" s="285"/>
      <c r="SJQ69" s="285"/>
      <c r="SJR69" s="285"/>
      <c r="SJS69" s="285"/>
      <c r="SJT69" s="285"/>
      <c r="SJU69" s="285"/>
      <c r="SJV69" s="285"/>
      <c r="SJW69" s="285"/>
      <c r="SJX69" s="285"/>
      <c r="SJY69" s="285"/>
      <c r="SJZ69" s="285"/>
      <c r="SKA69" s="285"/>
      <c r="SKB69" s="285"/>
      <c r="SKC69" s="285"/>
      <c r="SKD69" s="285"/>
      <c r="SKE69" s="285"/>
      <c r="SKF69" s="285"/>
      <c r="SKG69" s="285"/>
      <c r="SKH69" s="285"/>
      <c r="SKI69" s="285"/>
      <c r="SKJ69" s="285"/>
      <c r="SKK69" s="285"/>
      <c r="SKL69" s="285"/>
      <c r="SKM69" s="285"/>
      <c r="SKN69" s="285"/>
      <c r="SKO69" s="285"/>
      <c r="SKP69" s="285"/>
      <c r="SKQ69" s="285"/>
      <c r="SKR69" s="285"/>
      <c r="SKS69" s="285"/>
      <c r="SKT69" s="285"/>
      <c r="SKU69" s="285"/>
      <c r="SKV69" s="285"/>
      <c r="SKW69" s="285"/>
      <c r="SKX69" s="285"/>
      <c r="SKY69" s="285"/>
      <c r="SKZ69" s="285"/>
      <c r="SLA69" s="285"/>
      <c r="SLB69" s="285"/>
      <c r="SLC69" s="285"/>
      <c r="SLD69" s="285"/>
      <c r="SLE69" s="285"/>
      <c r="SLF69" s="285"/>
      <c r="SLG69" s="285"/>
      <c r="SLH69" s="285"/>
      <c r="SLI69" s="285"/>
      <c r="SLJ69" s="285"/>
      <c r="SLK69" s="285"/>
      <c r="SLL69" s="285"/>
      <c r="SLM69" s="285"/>
      <c r="SLN69" s="285"/>
      <c r="SLO69" s="285"/>
      <c r="SLP69" s="285"/>
      <c r="SLQ69" s="285"/>
      <c r="SLR69" s="285"/>
      <c r="SLS69" s="285"/>
      <c r="SLT69" s="285"/>
      <c r="SLU69" s="285"/>
      <c r="SLV69" s="285"/>
      <c r="SLW69" s="285"/>
      <c r="SLX69" s="285"/>
      <c r="SLY69" s="285"/>
      <c r="SLZ69" s="285"/>
      <c r="SMA69" s="285"/>
      <c r="SMB69" s="285"/>
      <c r="SMC69" s="285"/>
      <c r="SMD69" s="285"/>
      <c r="SME69" s="285"/>
      <c r="SMF69" s="285"/>
      <c r="SMG69" s="285"/>
      <c r="SMH69" s="285"/>
      <c r="SMI69" s="285"/>
      <c r="SMJ69" s="285"/>
      <c r="SMK69" s="285"/>
      <c r="SML69" s="285"/>
      <c r="SMM69" s="285"/>
      <c r="SMN69" s="285"/>
      <c r="SMO69" s="285"/>
      <c r="SMP69" s="285"/>
      <c r="SMQ69" s="285"/>
      <c r="SMR69" s="285"/>
      <c r="SMS69" s="285"/>
      <c r="SMT69" s="285"/>
      <c r="SMU69" s="285"/>
      <c r="SMV69" s="285"/>
      <c r="SMW69" s="285"/>
      <c r="SMX69" s="285"/>
      <c r="SMY69" s="285"/>
      <c r="SMZ69" s="285"/>
      <c r="SNA69" s="285"/>
      <c r="SNB69" s="285"/>
      <c r="SNC69" s="285"/>
      <c r="SND69" s="285"/>
      <c r="SNE69" s="285"/>
      <c r="SNF69" s="285"/>
      <c r="SNG69" s="285"/>
      <c r="SNH69" s="285"/>
      <c r="SNI69" s="285"/>
      <c r="SNJ69" s="285"/>
      <c r="SNK69" s="285"/>
      <c r="SNL69" s="285"/>
      <c r="SNM69" s="285"/>
      <c r="SNN69" s="285"/>
      <c r="SNO69" s="285"/>
      <c r="SNP69" s="285"/>
      <c r="SNQ69" s="285"/>
      <c r="SNR69" s="285"/>
      <c r="SNS69" s="285"/>
      <c r="SNT69" s="285"/>
      <c r="SNU69" s="285"/>
      <c r="SNV69" s="285"/>
      <c r="SNW69" s="285"/>
      <c r="SNX69" s="285"/>
      <c r="SNY69" s="285"/>
      <c r="SNZ69" s="285"/>
      <c r="SOA69" s="285"/>
      <c r="SOB69" s="285"/>
      <c r="SOC69" s="285"/>
      <c r="SOD69" s="285"/>
      <c r="SOE69" s="285"/>
      <c r="SOF69" s="285"/>
      <c r="SOG69" s="285"/>
      <c r="SOH69" s="285"/>
      <c r="SOI69" s="285"/>
      <c r="SOJ69" s="285"/>
      <c r="SOK69" s="285"/>
      <c r="SOL69" s="285"/>
      <c r="SOM69" s="285"/>
      <c r="SON69" s="285"/>
      <c r="SOO69" s="285"/>
      <c r="SOP69" s="285"/>
      <c r="SOQ69" s="285"/>
      <c r="SOR69" s="285"/>
      <c r="SOS69" s="285"/>
      <c r="SOT69" s="285"/>
      <c r="SOU69" s="285"/>
      <c r="SOV69" s="285"/>
      <c r="SOW69" s="285"/>
      <c r="SOX69" s="285"/>
      <c r="SOY69" s="285"/>
      <c r="SOZ69" s="285"/>
      <c r="SPA69" s="285"/>
      <c r="SPB69" s="285"/>
      <c r="SPC69" s="285"/>
      <c r="SPD69" s="285"/>
      <c r="SPE69" s="285"/>
      <c r="SPF69" s="285"/>
      <c r="SPG69" s="285"/>
      <c r="SPH69" s="285"/>
      <c r="SPI69" s="285"/>
      <c r="SPJ69" s="285"/>
      <c r="SPK69" s="285"/>
      <c r="SPL69" s="285"/>
      <c r="SPM69" s="285"/>
      <c r="SPN69" s="285"/>
      <c r="SPO69" s="285"/>
      <c r="SPP69" s="285"/>
      <c r="SPQ69" s="285"/>
      <c r="SPR69" s="285"/>
      <c r="SPS69" s="285"/>
      <c r="SPT69" s="285"/>
      <c r="SPU69" s="285"/>
      <c r="SPV69" s="285"/>
      <c r="SPW69" s="285"/>
      <c r="SPX69" s="285"/>
      <c r="SPY69" s="285"/>
      <c r="SPZ69" s="285"/>
      <c r="SQA69" s="285"/>
      <c r="SQB69" s="285"/>
      <c r="SQC69" s="285"/>
      <c r="SQD69" s="285"/>
      <c r="SQE69" s="285"/>
      <c r="SQF69" s="285"/>
      <c r="SQG69" s="285"/>
      <c r="SQH69" s="285"/>
      <c r="SQI69" s="285"/>
      <c r="SQJ69" s="285"/>
      <c r="SQK69" s="285"/>
      <c r="SQL69" s="285"/>
      <c r="SQM69" s="285"/>
      <c r="SQN69" s="285"/>
      <c r="SQO69" s="285"/>
      <c r="SQP69" s="285"/>
      <c r="SQQ69" s="285"/>
      <c r="SQR69" s="285"/>
      <c r="SQS69" s="285"/>
      <c r="SQT69" s="285"/>
      <c r="SQU69" s="285"/>
      <c r="SQV69" s="285"/>
      <c r="SQW69" s="285"/>
      <c r="SQX69" s="285"/>
      <c r="SQY69" s="285"/>
      <c r="SQZ69" s="285"/>
      <c r="SRA69" s="285"/>
      <c r="SRB69" s="285"/>
      <c r="SRC69" s="285"/>
      <c r="SRD69" s="285"/>
      <c r="SRE69" s="285"/>
      <c r="SRF69" s="285"/>
      <c r="SRG69" s="285"/>
      <c r="SRH69" s="285"/>
      <c r="SRI69" s="285"/>
      <c r="SRJ69" s="285"/>
      <c r="SRK69" s="285"/>
      <c r="SRL69" s="285"/>
      <c r="SRM69" s="285"/>
      <c r="SRN69" s="285"/>
      <c r="SRO69" s="285"/>
      <c r="SRP69" s="285"/>
      <c r="SRQ69" s="285"/>
      <c r="SRR69" s="285"/>
      <c r="SRS69" s="285"/>
      <c r="SRT69" s="285"/>
      <c r="SRU69" s="285"/>
      <c r="SRV69" s="285"/>
      <c r="SRW69" s="285"/>
      <c r="SRX69" s="285"/>
      <c r="SRY69" s="285"/>
      <c r="SRZ69" s="285"/>
      <c r="SSA69" s="285"/>
      <c r="SSB69" s="285"/>
      <c r="SSC69" s="285"/>
      <c r="SSD69" s="285"/>
      <c r="SSE69" s="285"/>
      <c r="SSF69" s="285"/>
      <c r="SSG69" s="285"/>
      <c r="SSH69" s="285"/>
      <c r="SSI69" s="285"/>
      <c r="SSJ69" s="285"/>
      <c r="SSK69" s="285"/>
      <c r="SSL69" s="285"/>
      <c r="SSM69" s="285"/>
      <c r="SSN69" s="285"/>
      <c r="SSO69" s="285"/>
      <c r="SSP69" s="285"/>
      <c r="SSQ69" s="285"/>
      <c r="SSR69" s="285"/>
      <c r="SSS69" s="285"/>
      <c r="SST69" s="285"/>
      <c r="SSU69" s="285"/>
      <c r="SSV69" s="285"/>
      <c r="SSW69" s="285"/>
      <c r="SSX69" s="285"/>
      <c r="SSY69" s="285"/>
      <c r="SSZ69" s="285"/>
      <c r="STA69" s="285"/>
      <c r="STB69" s="285"/>
      <c r="STC69" s="285"/>
      <c r="STD69" s="285"/>
      <c r="STE69" s="285"/>
      <c r="STF69" s="285"/>
      <c r="STG69" s="285"/>
      <c r="STH69" s="285"/>
      <c r="STI69" s="285"/>
      <c r="STJ69" s="285"/>
      <c r="STK69" s="285"/>
      <c r="STL69" s="285"/>
      <c r="STM69" s="285"/>
      <c r="STN69" s="285"/>
      <c r="STO69" s="285"/>
      <c r="STP69" s="285"/>
      <c r="STQ69" s="285"/>
      <c r="STR69" s="285"/>
      <c r="STS69" s="285"/>
      <c r="STT69" s="285"/>
      <c r="STU69" s="285"/>
      <c r="STV69" s="285"/>
      <c r="STW69" s="285"/>
      <c r="STX69" s="285"/>
      <c r="STY69" s="285"/>
      <c r="STZ69" s="285"/>
      <c r="SUA69" s="285"/>
      <c r="SUB69" s="285"/>
      <c r="SUC69" s="285"/>
      <c r="SUD69" s="285"/>
      <c r="SUE69" s="285"/>
      <c r="SUF69" s="285"/>
      <c r="SUG69" s="285"/>
      <c r="SUH69" s="285"/>
      <c r="SUI69" s="285"/>
      <c r="SUJ69" s="285"/>
      <c r="SUK69" s="285"/>
      <c r="SUL69" s="285"/>
      <c r="SUM69" s="285"/>
      <c r="SUN69" s="285"/>
      <c r="SUO69" s="285"/>
      <c r="SUP69" s="285"/>
      <c r="SUQ69" s="285"/>
      <c r="SUR69" s="285"/>
      <c r="SUS69" s="285"/>
      <c r="SUT69" s="285"/>
      <c r="SUU69" s="285"/>
      <c r="SUV69" s="285"/>
      <c r="SUW69" s="285"/>
      <c r="SUX69" s="285"/>
      <c r="SUY69" s="285"/>
      <c r="SUZ69" s="285"/>
      <c r="SVA69" s="285"/>
      <c r="SVB69" s="285"/>
      <c r="SVC69" s="285"/>
      <c r="SVD69" s="285"/>
      <c r="SVE69" s="285"/>
      <c r="SVF69" s="285"/>
      <c r="SVG69" s="285"/>
      <c r="SVH69" s="285"/>
      <c r="SVI69" s="285"/>
      <c r="SVJ69" s="285"/>
      <c r="SVK69" s="285"/>
      <c r="SVL69" s="285"/>
      <c r="SVM69" s="285"/>
      <c r="SVN69" s="285"/>
      <c r="SVO69" s="285"/>
      <c r="SVP69" s="285"/>
      <c r="SVQ69" s="285"/>
      <c r="SVR69" s="285"/>
      <c r="SVS69" s="285"/>
      <c r="SVT69" s="285"/>
      <c r="SVU69" s="285"/>
      <c r="SVV69" s="285"/>
      <c r="SVW69" s="285"/>
      <c r="SVX69" s="285"/>
      <c r="SVY69" s="285"/>
      <c r="SVZ69" s="285"/>
      <c r="SWA69" s="285"/>
      <c r="SWB69" s="285"/>
      <c r="SWC69" s="285"/>
      <c r="SWD69" s="285"/>
      <c r="SWE69" s="285"/>
      <c r="SWF69" s="285"/>
      <c r="SWG69" s="285"/>
      <c r="SWH69" s="285"/>
      <c r="SWI69" s="285"/>
      <c r="SWJ69" s="285"/>
      <c r="SWK69" s="285"/>
      <c r="SWL69" s="285"/>
      <c r="SWM69" s="285"/>
      <c r="SWN69" s="285"/>
      <c r="SWO69" s="285"/>
      <c r="SWP69" s="285"/>
      <c r="SWQ69" s="285"/>
      <c r="SWR69" s="285"/>
      <c r="SWS69" s="285"/>
      <c r="SWT69" s="285"/>
      <c r="SWU69" s="285"/>
      <c r="SWV69" s="285"/>
      <c r="SWW69" s="285"/>
      <c r="SWX69" s="285"/>
      <c r="SWY69" s="285"/>
      <c r="SWZ69" s="285"/>
      <c r="SXA69" s="285"/>
      <c r="SXB69" s="285"/>
      <c r="SXC69" s="285"/>
      <c r="SXD69" s="285"/>
      <c r="SXE69" s="285"/>
      <c r="SXF69" s="285"/>
      <c r="SXG69" s="285"/>
      <c r="SXH69" s="285"/>
      <c r="SXI69" s="285"/>
      <c r="SXJ69" s="285"/>
      <c r="SXK69" s="285"/>
      <c r="SXL69" s="285"/>
      <c r="SXM69" s="285"/>
      <c r="SXN69" s="285"/>
      <c r="SXO69" s="285"/>
      <c r="SXP69" s="285"/>
      <c r="SXQ69" s="285"/>
      <c r="SXR69" s="285"/>
      <c r="SXS69" s="285"/>
      <c r="SXT69" s="285"/>
      <c r="SXU69" s="285"/>
      <c r="SXV69" s="285"/>
      <c r="SXW69" s="285"/>
      <c r="SXX69" s="285"/>
      <c r="SXY69" s="285"/>
      <c r="SXZ69" s="285"/>
      <c r="SYA69" s="285"/>
      <c r="SYB69" s="285"/>
      <c r="SYC69" s="285"/>
      <c r="SYD69" s="285"/>
      <c r="SYE69" s="285"/>
      <c r="SYF69" s="285"/>
      <c r="SYG69" s="285"/>
      <c r="SYH69" s="285"/>
      <c r="SYI69" s="285"/>
      <c r="SYJ69" s="285"/>
      <c r="SYK69" s="285"/>
      <c r="SYL69" s="285"/>
      <c r="SYM69" s="285"/>
      <c r="SYN69" s="285"/>
      <c r="SYO69" s="285"/>
      <c r="SYP69" s="285"/>
      <c r="SYQ69" s="285"/>
      <c r="SYR69" s="285"/>
      <c r="SYS69" s="285"/>
      <c r="SYT69" s="285"/>
      <c r="SYU69" s="285"/>
      <c r="SYV69" s="285"/>
      <c r="SYW69" s="285"/>
      <c r="SYX69" s="285"/>
      <c r="SYY69" s="285"/>
      <c r="SYZ69" s="285"/>
      <c r="SZA69" s="285"/>
      <c r="SZB69" s="285"/>
      <c r="SZC69" s="285"/>
      <c r="SZD69" s="285"/>
      <c r="SZE69" s="285"/>
      <c r="SZF69" s="285"/>
      <c r="SZG69" s="285"/>
      <c r="SZH69" s="285"/>
      <c r="SZI69" s="285"/>
      <c r="SZJ69" s="285"/>
      <c r="SZK69" s="285"/>
      <c r="SZL69" s="285"/>
      <c r="SZM69" s="285"/>
      <c r="SZN69" s="285"/>
      <c r="SZO69" s="285"/>
      <c r="SZP69" s="285"/>
      <c r="SZQ69" s="285"/>
      <c r="SZR69" s="285"/>
      <c r="SZS69" s="285"/>
      <c r="SZT69" s="285"/>
      <c r="SZU69" s="285"/>
      <c r="SZV69" s="285"/>
      <c r="SZW69" s="285"/>
      <c r="SZX69" s="285"/>
      <c r="SZY69" s="285"/>
      <c r="SZZ69" s="285"/>
      <c r="TAA69" s="285"/>
      <c r="TAB69" s="285"/>
      <c r="TAC69" s="285"/>
      <c r="TAD69" s="285"/>
      <c r="TAE69" s="285"/>
      <c r="TAF69" s="285"/>
      <c r="TAG69" s="285"/>
      <c r="TAH69" s="285"/>
      <c r="TAI69" s="285"/>
      <c r="TAJ69" s="285"/>
      <c r="TAK69" s="285"/>
      <c r="TAL69" s="285"/>
      <c r="TAM69" s="285"/>
      <c r="TAN69" s="285"/>
      <c r="TAO69" s="285"/>
      <c r="TAP69" s="285"/>
      <c r="TAQ69" s="285"/>
      <c r="TAR69" s="285"/>
      <c r="TAS69" s="285"/>
      <c r="TAT69" s="285"/>
      <c r="TAU69" s="285"/>
      <c r="TAV69" s="285"/>
      <c r="TAW69" s="285"/>
      <c r="TAX69" s="285"/>
      <c r="TAY69" s="285"/>
      <c r="TAZ69" s="285"/>
      <c r="TBA69" s="285"/>
      <c r="TBB69" s="285"/>
      <c r="TBC69" s="285"/>
      <c r="TBD69" s="285"/>
      <c r="TBE69" s="285"/>
      <c r="TBF69" s="285"/>
      <c r="TBG69" s="285"/>
      <c r="TBH69" s="285"/>
      <c r="TBI69" s="285"/>
      <c r="TBJ69" s="285"/>
      <c r="TBK69" s="285"/>
      <c r="TBL69" s="285"/>
      <c r="TBM69" s="285"/>
      <c r="TBN69" s="285"/>
      <c r="TBO69" s="285"/>
      <c r="TBP69" s="285"/>
      <c r="TBQ69" s="285"/>
      <c r="TBR69" s="285"/>
      <c r="TBS69" s="285"/>
      <c r="TBT69" s="285"/>
      <c r="TBU69" s="285"/>
      <c r="TBV69" s="285"/>
      <c r="TBW69" s="285"/>
      <c r="TBX69" s="285"/>
      <c r="TBY69" s="285"/>
      <c r="TBZ69" s="285"/>
      <c r="TCA69" s="285"/>
      <c r="TCB69" s="285"/>
      <c r="TCC69" s="285"/>
      <c r="TCD69" s="285"/>
      <c r="TCE69" s="285"/>
      <c r="TCF69" s="285"/>
      <c r="TCG69" s="285"/>
      <c r="TCH69" s="285"/>
      <c r="TCI69" s="285"/>
      <c r="TCJ69" s="285"/>
      <c r="TCK69" s="285"/>
      <c r="TCL69" s="285"/>
      <c r="TCM69" s="285"/>
      <c r="TCN69" s="285"/>
      <c r="TCO69" s="285"/>
      <c r="TCP69" s="285"/>
      <c r="TCQ69" s="285"/>
      <c r="TCR69" s="285"/>
      <c r="TCS69" s="285"/>
      <c r="TCT69" s="285"/>
      <c r="TCU69" s="285"/>
      <c r="TCV69" s="285"/>
      <c r="TCW69" s="285"/>
      <c r="TCX69" s="285"/>
      <c r="TCY69" s="285"/>
      <c r="TCZ69" s="285"/>
      <c r="TDA69" s="285"/>
      <c r="TDB69" s="285"/>
      <c r="TDC69" s="285"/>
      <c r="TDD69" s="285"/>
      <c r="TDE69" s="285"/>
      <c r="TDF69" s="285"/>
      <c r="TDG69" s="285"/>
      <c r="TDH69" s="285"/>
      <c r="TDI69" s="285"/>
      <c r="TDJ69" s="285"/>
      <c r="TDK69" s="285"/>
      <c r="TDL69" s="285"/>
      <c r="TDM69" s="285"/>
      <c r="TDN69" s="285"/>
      <c r="TDO69" s="285"/>
      <c r="TDP69" s="285"/>
      <c r="TDQ69" s="285"/>
      <c r="TDR69" s="285"/>
      <c r="TDS69" s="285"/>
      <c r="TDT69" s="285"/>
      <c r="TDU69" s="285"/>
      <c r="TDV69" s="285"/>
      <c r="TDW69" s="285"/>
      <c r="TDX69" s="285"/>
      <c r="TDY69" s="285"/>
      <c r="TDZ69" s="285"/>
      <c r="TEA69" s="285"/>
      <c r="TEB69" s="285"/>
      <c r="TEC69" s="285"/>
      <c r="TED69" s="285"/>
      <c r="TEE69" s="285"/>
      <c r="TEF69" s="285"/>
      <c r="TEG69" s="285"/>
      <c r="TEH69" s="285"/>
      <c r="TEI69" s="285"/>
      <c r="TEJ69" s="285"/>
      <c r="TEK69" s="285"/>
      <c r="TEL69" s="285"/>
      <c r="TEM69" s="285"/>
      <c r="TEN69" s="285"/>
      <c r="TEO69" s="285"/>
      <c r="TEP69" s="285"/>
      <c r="TEQ69" s="285"/>
      <c r="TER69" s="285"/>
      <c r="TES69" s="285"/>
      <c r="TET69" s="285"/>
      <c r="TEU69" s="285"/>
      <c r="TEV69" s="285"/>
      <c r="TEW69" s="285"/>
      <c r="TEX69" s="285"/>
      <c r="TEY69" s="285"/>
      <c r="TEZ69" s="285"/>
      <c r="TFA69" s="285"/>
      <c r="TFB69" s="285"/>
      <c r="TFC69" s="285"/>
      <c r="TFD69" s="285"/>
      <c r="TFE69" s="285"/>
      <c r="TFF69" s="285"/>
      <c r="TFG69" s="285"/>
      <c r="TFH69" s="285"/>
      <c r="TFI69" s="285"/>
      <c r="TFJ69" s="285"/>
      <c r="TFK69" s="285"/>
      <c r="TFL69" s="285"/>
      <c r="TFM69" s="285"/>
      <c r="TFN69" s="285"/>
      <c r="TFO69" s="285"/>
      <c r="TFP69" s="285"/>
      <c r="TFQ69" s="285"/>
      <c r="TFR69" s="285"/>
      <c r="TFS69" s="285"/>
      <c r="TFT69" s="285"/>
      <c r="TFU69" s="285"/>
      <c r="TFV69" s="285"/>
      <c r="TFW69" s="285"/>
      <c r="TFX69" s="285"/>
      <c r="TFY69" s="285"/>
      <c r="TFZ69" s="285"/>
      <c r="TGA69" s="285"/>
      <c r="TGB69" s="285"/>
      <c r="TGC69" s="285"/>
      <c r="TGD69" s="285"/>
      <c r="TGE69" s="285"/>
      <c r="TGF69" s="285"/>
      <c r="TGG69" s="285"/>
      <c r="TGH69" s="285"/>
      <c r="TGI69" s="285"/>
      <c r="TGJ69" s="285"/>
      <c r="TGK69" s="285"/>
      <c r="TGL69" s="285"/>
      <c r="TGM69" s="285"/>
      <c r="TGN69" s="285"/>
      <c r="TGO69" s="285"/>
      <c r="TGP69" s="285"/>
      <c r="TGQ69" s="285"/>
      <c r="TGR69" s="285"/>
      <c r="TGS69" s="285"/>
      <c r="TGT69" s="285"/>
      <c r="TGU69" s="285"/>
      <c r="TGV69" s="285"/>
      <c r="TGW69" s="285"/>
      <c r="TGX69" s="285"/>
      <c r="TGY69" s="285"/>
      <c r="TGZ69" s="285"/>
      <c r="THA69" s="285"/>
      <c r="THB69" s="285"/>
      <c r="THC69" s="285"/>
      <c r="THD69" s="285"/>
      <c r="THE69" s="285"/>
      <c r="THF69" s="285"/>
      <c r="THG69" s="285"/>
      <c r="THH69" s="285"/>
      <c r="THI69" s="285"/>
      <c r="THJ69" s="285"/>
      <c r="THK69" s="285"/>
      <c r="THL69" s="285"/>
      <c r="THM69" s="285"/>
      <c r="THN69" s="285"/>
      <c r="THO69" s="285"/>
      <c r="THP69" s="285"/>
      <c r="THQ69" s="285"/>
      <c r="THR69" s="285"/>
      <c r="THS69" s="285"/>
      <c r="THT69" s="285"/>
      <c r="THU69" s="285"/>
      <c r="THV69" s="285"/>
      <c r="THW69" s="285"/>
      <c r="THX69" s="285"/>
      <c r="THY69" s="285"/>
      <c r="THZ69" s="285"/>
      <c r="TIA69" s="285"/>
      <c r="TIB69" s="285"/>
      <c r="TIC69" s="285"/>
      <c r="TID69" s="285"/>
      <c r="TIE69" s="285"/>
      <c r="TIF69" s="285"/>
      <c r="TIG69" s="285"/>
      <c r="TIH69" s="285"/>
      <c r="TII69" s="285"/>
      <c r="TIJ69" s="285"/>
      <c r="TIK69" s="285"/>
      <c r="TIL69" s="285"/>
      <c r="TIM69" s="285"/>
      <c r="TIN69" s="285"/>
      <c r="TIO69" s="285"/>
      <c r="TIP69" s="285"/>
      <c r="TIQ69" s="285"/>
      <c r="TIR69" s="285"/>
      <c r="TIS69" s="285"/>
      <c r="TIT69" s="285"/>
      <c r="TIU69" s="285"/>
      <c r="TIV69" s="285"/>
      <c r="TIW69" s="285"/>
      <c r="TIX69" s="285"/>
      <c r="TIY69" s="285"/>
      <c r="TIZ69" s="285"/>
      <c r="TJA69" s="285"/>
      <c r="TJB69" s="285"/>
      <c r="TJC69" s="285"/>
      <c r="TJD69" s="285"/>
      <c r="TJE69" s="285"/>
      <c r="TJF69" s="285"/>
      <c r="TJG69" s="285"/>
      <c r="TJH69" s="285"/>
      <c r="TJI69" s="285"/>
      <c r="TJJ69" s="285"/>
      <c r="TJK69" s="285"/>
      <c r="TJL69" s="285"/>
      <c r="TJM69" s="285"/>
      <c r="TJN69" s="285"/>
      <c r="TJO69" s="285"/>
      <c r="TJP69" s="285"/>
      <c r="TJQ69" s="285"/>
      <c r="TJR69" s="285"/>
      <c r="TJS69" s="285"/>
      <c r="TJT69" s="285"/>
      <c r="TJU69" s="285"/>
      <c r="TJV69" s="285"/>
      <c r="TJW69" s="285"/>
      <c r="TJX69" s="285"/>
      <c r="TJY69" s="285"/>
      <c r="TJZ69" s="285"/>
      <c r="TKA69" s="285"/>
      <c r="TKB69" s="285"/>
      <c r="TKC69" s="285"/>
      <c r="TKD69" s="285"/>
      <c r="TKE69" s="285"/>
      <c r="TKF69" s="285"/>
      <c r="TKG69" s="285"/>
      <c r="TKH69" s="285"/>
      <c r="TKI69" s="285"/>
      <c r="TKJ69" s="285"/>
      <c r="TKK69" s="285"/>
      <c r="TKL69" s="285"/>
      <c r="TKM69" s="285"/>
      <c r="TKN69" s="285"/>
      <c r="TKO69" s="285"/>
      <c r="TKP69" s="285"/>
      <c r="TKQ69" s="285"/>
      <c r="TKR69" s="285"/>
      <c r="TKS69" s="285"/>
      <c r="TKT69" s="285"/>
      <c r="TKU69" s="285"/>
      <c r="TKV69" s="285"/>
      <c r="TKW69" s="285"/>
      <c r="TKX69" s="285"/>
      <c r="TKY69" s="285"/>
      <c r="TKZ69" s="285"/>
      <c r="TLA69" s="285"/>
      <c r="TLB69" s="285"/>
      <c r="TLC69" s="285"/>
      <c r="TLD69" s="285"/>
      <c r="TLE69" s="285"/>
      <c r="TLF69" s="285"/>
      <c r="TLG69" s="285"/>
      <c r="TLH69" s="285"/>
      <c r="TLI69" s="285"/>
      <c r="TLJ69" s="285"/>
      <c r="TLK69" s="285"/>
      <c r="TLL69" s="285"/>
      <c r="TLM69" s="285"/>
      <c r="TLN69" s="285"/>
      <c r="TLO69" s="285"/>
      <c r="TLP69" s="285"/>
      <c r="TLQ69" s="285"/>
      <c r="TLR69" s="285"/>
      <c r="TLS69" s="285"/>
      <c r="TLT69" s="285"/>
      <c r="TLU69" s="285"/>
      <c r="TLV69" s="285"/>
      <c r="TLW69" s="285"/>
      <c r="TLX69" s="285"/>
      <c r="TLY69" s="285"/>
      <c r="TLZ69" s="285"/>
      <c r="TMA69" s="285"/>
      <c r="TMB69" s="285"/>
      <c r="TMC69" s="285"/>
      <c r="TMD69" s="285"/>
      <c r="TME69" s="285"/>
      <c r="TMF69" s="285"/>
      <c r="TMG69" s="285"/>
      <c r="TMH69" s="285"/>
      <c r="TMI69" s="285"/>
      <c r="TMJ69" s="285"/>
      <c r="TMK69" s="285"/>
      <c r="TML69" s="285"/>
      <c r="TMM69" s="285"/>
      <c r="TMN69" s="285"/>
      <c r="TMO69" s="285"/>
      <c r="TMP69" s="285"/>
      <c r="TMQ69" s="285"/>
      <c r="TMR69" s="285"/>
      <c r="TMS69" s="285"/>
      <c r="TMT69" s="285"/>
      <c r="TMU69" s="285"/>
      <c r="TMV69" s="285"/>
      <c r="TMW69" s="285"/>
      <c r="TMX69" s="285"/>
      <c r="TMY69" s="285"/>
      <c r="TMZ69" s="285"/>
      <c r="TNA69" s="285"/>
      <c r="TNB69" s="285"/>
      <c r="TNC69" s="285"/>
      <c r="TND69" s="285"/>
      <c r="TNE69" s="285"/>
      <c r="TNF69" s="285"/>
      <c r="TNG69" s="285"/>
      <c r="TNH69" s="285"/>
      <c r="TNI69" s="285"/>
      <c r="TNJ69" s="285"/>
      <c r="TNK69" s="285"/>
      <c r="TNL69" s="285"/>
      <c r="TNM69" s="285"/>
      <c r="TNN69" s="285"/>
      <c r="TNO69" s="285"/>
      <c r="TNP69" s="285"/>
      <c r="TNQ69" s="285"/>
      <c r="TNR69" s="285"/>
      <c r="TNS69" s="285"/>
      <c r="TNT69" s="285"/>
      <c r="TNU69" s="285"/>
      <c r="TNV69" s="285"/>
      <c r="TNW69" s="285"/>
      <c r="TNX69" s="285"/>
      <c r="TNY69" s="285"/>
      <c r="TNZ69" s="285"/>
      <c r="TOA69" s="285"/>
      <c r="TOB69" s="285"/>
      <c r="TOC69" s="285"/>
      <c r="TOD69" s="285"/>
      <c r="TOE69" s="285"/>
      <c r="TOF69" s="285"/>
      <c r="TOG69" s="285"/>
      <c r="TOH69" s="285"/>
      <c r="TOI69" s="285"/>
      <c r="TOJ69" s="285"/>
      <c r="TOK69" s="285"/>
      <c r="TOL69" s="285"/>
      <c r="TOM69" s="285"/>
      <c r="TON69" s="285"/>
      <c r="TOO69" s="285"/>
      <c r="TOP69" s="285"/>
      <c r="TOQ69" s="285"/>
      <c r="TOR69" s="285"/>
      <c r="TOS69" s="285"/>
      <c r="TOT69" s="285"/>
      <c r="TOU69" s="285"/>
      <c r="TOV69" s="285"/>
      <c r="TOW69" s="285"/>
      <c r="TOX69" s="285"/>
      <c r="TOY69" s="285"/>
      <c r="TOZ69" s="285"/>
      <c r="TPA69" s="285"/>
      <c r="TPB69" s="285"/>
      <c r="TPC69" s="285"/>
      <c r="TPD69" s="285"/>
      <c r="TPE69" s="285"/>
      <c r="TPF69" s="285"/>
      <c r="TPG69" s="285"/>
      <c r="TPH69" s="285"/>
      <c r="TPI69" s="285"/>
      <c r="TPJ69" s="285"/>
      <c r="TPK69" s="285"/>
      <c r="TPL69" s="285"/>
      <c r="TPM69" s="285"/>
      <c r="TPN69" s="285"/>
      <c r="TPO69" s="285"/>
      <c r="TPP69" s="285"/>
      <c r="TPQ69" s="285"/>
      <c r="TPR69" s="285"/>
      <c r="TPS69" s="285"/>
      <c r="TPT69" s="285"/>
      <c r="TPU69" s="285"/>
      <c r="TPV69" s="285"/>
      <c r="TPW69" s="285"/>
      <c r="TPX69" s="285"/>
      <c r="TPY69" s="285"/>
      <c r="TPZ69" s="285"/>
      <c r="TQA69" s="285"/>
      <c r="TQB69" s="285"/>
      <c r="TQC69" s="285"/>
      <c r="TQD69" s="285"/>
      <c r="TQE69" s="285"/>
      <c r="TQF69" s="285"/>
      <c r="TQG69" s="285"/>
      <c r="TQH69" s="285"/>
      <c r="TQI69" s="285"/>
      <c r="TQJ69" s="285"/>
      <c r="TQK69" s="285"/>
      <c r="TQL69" s="285"/>
      <c r="TQM69" s="285"/>
      <c r="TQN69" s="285"/>
      <c r="TQO69" s="285"/>
      <c r="TQP69" s="285"/>
      <c r="TQQ69" s="285"/>
      <c r="TQR69" s="285"/>
      <c r="TQS69" s="285"/>
      <c r="TQT69" s="285"/>
      <c r="TQU69" s="285"/>
      <c r="TQV69" s="285"/>
      <c r="TQW69" s="285"/>
      <c r="TQX69" s="285"/>
      <c r="TQY69" s="285"/>
      <c r="TQZ69" s="285"/>
      <c r="TRA69" s="285"/>
      <c r="TRB69" s="285"/>
      <c r="TRC69" s="285"/>
      <c r="TRD69" s="285"/>
      <c r="TRE69" s="285"/>
      <c r="TRF69" s="285"/>
      <c r="TRG69" s="285"/>
      <c r="TRH69" s="285"/>
      <c r="TRI69" s="285"/>
      <c r="TRJ69" s="285"/>
      <c r="TRK69" s="285"/>
      <c r="TRL69" s="285"/>
      <c r="TRM69" s="285"/>
      <c r="TRN69" s="285"/>
      <c r="TRO69" s="285"/>
      <c r="TRP69" s="285"/>
      <c r="TRQ69" s="285"/>
      <c r="TRR69" s="285"/>
      <c r="TRS69" s="285"/>
      <c r="TRT69" s="285"/>
      <c r="TRU69" s="285"/>
      <c r="TRV69" s="285"/>
      <c r="TRW69" s="285"/>
      <c r="TRX69" s="285"/>
      <c r="TRY69" s="285"/>
      <c r="TRZ69" s="285"/>
      <c r="TSA69" s="285"/>
      <c r="TSB69" s="285"/>
      <c r="TSC69" s="285"/>
      <c r="TSD69" s="285"/>
      <c r="TSE69" s="285"/>
      <c r="TSF69" s="285"/>
      <c r="TSG69" s="285"/>
      <c r="TSH69" s="285"/>
      <c r="TSI69" s="285"/>
      <c r="TSJ69" s="285"/>
      <c r="TSK69" s="285"/>
      <c r="TSL69" s="285"/>
      <c r="TSM69" s="285"/>
      <c r="TSN69" s="285"/>
      <c r="TSO69" s="285"/>
      <c r="TSP69" s="285"/>
      <c r="TSQ69" s="285"/>
      <c r="TSR69" s="285"/>
      <c r="TSS69" s="285"/>
      <c r="TST69" s="285"/>
      <c r="TSU69" s="285"/>
      <c r="TSV69" s="285"/>
      <c r="TSW69" s="285"/>
      <c r="TSX69" s="285"/>
      <c r="TSY69" s="285"/>
      <c r="TSZ69" s="285"/>
      <c r="TTA69" s="285"/>
      <c r="TTB69" s="285"/>
      <c r="TTC69" s="285"/>
      <c r="TTD69" s="285"/>
      <c r="TTE69" s="285"/>
      <c r="TTF69" s="285"/>
      <c r="TTG69" s="285"/>
      <c r="TTH69" s="285"/>
      <c r="TTI69" s="285"/>
      <c r="TTJ69" s="285"/>
      <c r="TTK69" s="285"/>
      <c r="TTL69" s="285"/>
      <c r="TTM69" s="285"/>
      <c r="TTN69" s="285"/>
      <c r="TTO69" s="285"/>
      <c r="TTP69" s="285"/>
      <c r="TTQ69" s="285"/>
      <c r="TTR69" s="285"/>
      <c r="TTS69" s="285"/>
      <c r="TTT69" s="285"/>
      <c r="TTU69" s="285"/>
      <c r="TTV69" s="285"/>
      <c r="TTW69" s="285"/>
      <c r="TTX69" s="285"/>
      <c r="TTY69" s="285"/>
      <c r="TTZ69" s="285"/>
      <c r="TUA69" s="285"/>
      <c r="TUB69" s="285"/>
      <c r="TUC69" s="285"/>
      <c r="TUD69" s="285"/>
      <c r="TUE69" s="285"/>
      <c r="TUF69" s="285"/>
      <c r="TUG69" s="285"/>
      <c r="TUH69" s="285"/>
      <c r="TUI69" s="285"/>
      <c r="TUJ69" s="285"/>
      <c r="TUK69" s="285"/>
      <c r="TUL69" s="285"/>
      <c r="TUM69" s="285"/>
      <c r="TUN69" s="285"/>
      <c r="TUO69" s="285"/>
      <c r="TUP69" s="285"/>
      <c r="TUQ69" s="285"/>
      <c r="TUR69" s="285"/>
      <c r="TUS69" s="285"/>
      <c r="TUT69" s="285"/>
      <c r="TUU69" s="285"/>
      <c r="TUV69" s="285"/>
      <c r="TUW69" s="285"/>
      <c r="TUX69" s="285"/>
      <c r="TUY69" s="285"/>
      <c r="TUZ69" s="285"/>
      <c r="TVA69" s="285"/>
      <c r="TVB69" s="285"/>
      <c r="TVC69" s="285"/>
      <c r="TVD69" s="285"/>
      <c r="TVE69" s="285"/>
      <c r="TVF69" s="285"/>
      <c r="TVG69" s="285"/>
      <c r="TVH69" s="285"/>
      <c r="TVI69" s="285"/>
      <c r="TVJ69" s="285"/>
      <c r="TVK69" s="285"/>
      <c r="TVL69" s="285"/>
      <c r="TVM69" s="285"/>
      <c r="TVN69" s="285"/>
      <c r="TVO69" s="285"/>
      <c r="TVP69" s="285"/>
      <c r="TVQ69" s="285"/>
      <c r="TVR69" s="285"/>
      <c r="TVS69" s="285"/>
      <c r="TVT69" s="285"/>
      <c r="TVU69" s="285"/>
      <c r="TVV69" s="285"/>
      <c r="TVW69" s="285"/>
      <c r="TVX69" s="285"/>
      <c r="TVY69" s="285"/>
      <c r="TVZ69" s="285"/>
      <c r="TWA69" s="285"/>
      <c r="TWB69" s="285"/>
      <c r="TWC69" s="285"/>
      <c r="TWD69" s="285"/>
      <c r="TWE69" s="285"/>
      <c r="TWF69" s="285"/>
      <c r="TWG69" s="285"/>
      <c r="TWH69" s="285"/>
      <c r="TWI69" s="285"/>
      <c r="TWJ69" s="285"/>
      <c r="TWK69" s="285"/>
      <c r="TWL69" s="285"/>
      <c r="TWM69" s="285"/>
      <c r="TWN69" s="285"/>
      <c r="TWO69" s="285"/>
      <c r="TWP69" s="285"/>
      <c r="TWQ69" s="285"/>
      <c r="TWR69" s="285"/>
      <c r="TWS69" s="285"/>
      <c r="TWT69" s="285"/>
      <c r="TWU69" s="285"/>
      <c r="TWV69" s="285"/>
      <c r="TWW69" s="285"/>
      <c r="TWX69" s="285"/>
      <c r="TWY69" s="285"/>
      <c r="TWZ69" s="285"/>
      <c r="TXA69" s="285"/>
      <c r="TXB69" s="285"/>
      <c r="TXC69" s="285"/>
      <c r="TXD69" s="285"/>
      <c r="TXE69" s="285"/>
      <c r="TXF69" s="285"/>
      <c r="TXG69" s="285"/>
      <c r="TXH69" s="285"/>
      <c r="TXI69" s="285"/>
      <c r="TXJ69" s="285"/>
      <c r="TXK69" s="285"/>
      <c r="TXL69" s="285"/>
      <c r="TXM69" s="285"/>
      <c r="TXN69" s="285"/>
      <c r="TXO69" s="285"/>
      <c r="TXP69" s="285"/>
      <c r="TXQ69" s="285"/>
      <c r="TXR69" s="285"/>
      <c r="TXS69" s="285"/>
      <c r="TXT69" s="285"/>
      <c r="TXU69" s="285"/>
      <c r="TXV69" s="285"/>
      <c r="TXW69" s="285"/>
      <c r="TXX69" s="285"/>
      <c r="TXY69" s="285"/>
      <c r="TXZ69" s="285"/>
      <c r="TYA69" s="285"/>
      <c r="TYB69" s="285"/>
      <c r="TYC69" s="285"/>
      <c r="TYD69" s="285"/>
      <c r="TYE69" s="285"/>
      <c r="TYF69" s="285"/>
      <c r="TYG69" s="285"/>
      <c r="TYH69" s="285"/>
      <c r="TYI69" s="285"/>
      <c r="TYJ69" s="285"/>
      <c r="TYK69" s="285"/>
      <c r="TYL69" s="285"/>
      <c r="TYM69" s="285"/>
      <c r="TYN69" s="285"/>
      <c r="TYO69" s="285"/>
      <c r="TYP69" s="285"/>
      <c r="TYQ69" s="285"/>
      <c r="TYR69" s="285"/>
      <c r="TYS69" s="285"/>
      <c r="TYT69" s="285"/>
      <c r="TYU69" s="285"/>
      <c r="TYV69" s="285"/>
      <c r="TYW69" s="285"/>
      <c r="TYX69" s="285"/>
      <c r="TYY69" s="285"/>
      <c r="TYZ69" s="285"/>
      <c r="TZA69" s="285"/>
      <c r="TZB69" s="285"/>
      <c r="TZC69" s="285"/>
      <c r="TZD69" s="285"/>
      <c r="TZE69" s="285"/>
      <c r="TZF69" s="285"/>
      <c r="TZG69" s="285"/>
      <c r="TZH69" s="285"/>
      <c r="TZI69" s="285"/>
      <c r="TZJ69" s="285"/>
      <c r="TZK69" s="285"/>
      <c r="TZL69" s="285"/>
      <c r="TZM69" s="285"/>
      <c r="TZN69" s="285"/>
      <c r="TZO69" s="285"/>
      <c r="TZP69" s="285"/>
      <c r="TZQ69" s="285"/>
      <c r="TZR69" s="285"/>
      <c r="TZS69" s="285"/>
      <c r="TZT69" s="285"/>
      <c r="TZU69" s="285"/>
      <c r="TZV69" s="285"/>
      <c r="TZW69" s="285"/>
      <c r="TZX69" s="285"/>
      <c r="TZY69" s="285"/>
      <c r="TZZ69" s="285"/>
      <c r="UAA69" s="285"/>
      <c r="UAB69" s="285"/>
      <c r="UAC69" s="285"/>
      <c r="UAD69" s="285"/>
      <c r="UAE69" s="285"/>
      <c r="UAF69" s="285"/>
      <c r="UAG69" s="285"/>
      <c r="UAH69" s="285"/>
      <c r="UAI69" s="285"/>
      <c r="UAJ69" s="285"/>
      <c r="UAK69" s="285"/>
      <c r="UAL69" s="285"/>
      <c r="UAM69" s="285"/>
      <c r="UAN69" s="285"/>
      <c r="UAO69" s="285"/>
      <c r="UAP69" s="285"/>
      <c r="UAQ69" s="285"/>
      <c r="UAR69" s="285"/>
      <c r="UAS69" s="285"/>
      <c r="UAT69" s="285"/>
      <c r="UAU69" s="285"/>
      <c r="UAV69" s="285"/>
      <c r="UAW69" s="285"/>
      <c r="UAX69" s="285"/>
      <c r="UAY69" s="285"/>
      <c r="UAZ69" s="285"/>
      <c r="UBA69" s="285"/>
      <c r="UBB69" s="285"/>
      <c r="UBC69" s="285"/>
      <c r="UBD69" s="285"/>
      <c r="UBE69" s="285"/>
      <c r="UBF69" s="285"/>
      <c r="UBG69" s="285"/>
      <c r="UBH69" s="285"/>
      <c r="UBI69" s="285"/>
      <c r="UBJ69" s="285"/>
      <c r="UBK69" s="285"/>
      <c r="UBL69" s="285"/>
      <c r="UBM69" s="285"/>
      <c r="UBN69" s="285"/>
      <c r="UBO69" s="285"/>
      <c r="UBP69" s="285"/>
      <c r="UBQ69" s="285"/>
      <c r="UBR69" s="285"/>
      <c r="UBS69" s="285"/>
      <c r="UBT69" s="285"/>
      <c r="UBU69" s="285"/>
      <c r="UBV69" s="285"/>
      <c r="UBW69" s="285"/>
      <c r="UBX69" s="285"/>
      <c r="UBY69" s="285"/>
      <c r="UBZ69" s="285"/>
      <c r="UCA69" s="285"/>
      <c r="UCB69" s="285"/>
      <c r="UCC69" s="285"/>
      <c r="UCD69" s="285"/>
      <c r="UCE69" s="285"/>
      <c r="UCF69" s="285"/>
      <c r="UCG69" s="285"/>
      <c r="UCH69" s="285"/>
      <c r="UCI69" s="285"/>
      <c r="UCJ69" s="285"/>
      <c r="UCK69" s="285"/>
      <c r="UCL69" s="285"/>
      <c r="UCM69" s="285"/>
      <c r="UCN69" s="285"/>
      <c r="UCO69" s="285"/>
      <c r="UCP69" s="285"/>
      <c r="UCQ69" s="285"/>
      <c r="UCR69" s="285"/>
      <c r="UCS69" s="285"/>
      <c r="UCT69" s="285"/>
      <c r="UCU69" s="285"/>
      <c r="UCV69" s="285"/>
      <c r="UCW69" s="285"/>
      <c r="UCX69" s="285"/>
      <c r="UCY69" s="285"/>
      <c r="UCZ69" s="285"/>
      <c r="UDA69" s="285"/>
      <c r="UDB69" s="285"/>
      <c r="UDC69" s="285"/>
      <c r="UDD69" s="285"/>
      <c r="UDE69" s="285"/>
      <c r="UDF69" s="285"/>
      <c r="UDG69" s="285"/>
      <c r="UDH69" s="285"/>
      <c r="UDI69" s="285"/>
      <c r="UDJ69" s="285"/>
      <c r="UDK69" s="285"/>
      <c r="UDL69" s="285"/>
      <c r="UDM69" s="285"/>
      <c r="UDN69" s="285"/>
      <c r="UDO69" s="285"/>
      <c r="UDP69" s="285"/>
      <c r="UDQ69" s="285"/>
      <c r="UDR69" s="285"/>
      <c r="UDS69" s="285"/>
      <c r="UDT69" s="285"/>
      <c r="UDU69" s="285"/>
      <c r="UDV69" s="285"/>
      <c r="UDW69" s="285"/>
      <c r="UDX69" s="285"/>
      <c r="UDY69" s="285"/>
      <c r="UDZ69" s="285"/>
      <c r="UEA69" s="285"/>
      <c r="UEB69" s="285"/>
      <c r="UEC69" s="285"/>
      <c r="UED69" s="285"/>
      <c r="UEE69" s="285"/>
      <c r="UEF69" s="285"/>
      <c r="UEG69" s="285"/>
      <c r="UEH69" s="285"/>
      <c r="UEI69" s="285"/>
      <c r="UEJ69" s="285"/>
      <c r="UEK69" s="285"/>
      <c r="UEL69" s="285"/>
      <c r="UEM69" s="285"/>
      <c r="UEN69" s="285"/>
      <c r="UEO69" s="285"/>
      <c r="UEP69" s="285"/>
      <c r="UEQ69" s="285"/>
      <c r="UER69" s="285"/>
      <c r="UES69" s="285"/>
      <c r="UET69" s="285"/>
      <c r="UEU69" s="285"/>
      <c r="UEV69" s="285"/>
      <c r="UEW69" s="285"/>
      <c r="UEX69" s="285"/>
      <c r="UEY69" s="285"/>
      <c r="UEZ69" s="285"/>
      <c r="UFA69" s="285"/>
      <c r="UFB69" s="285"/>
      <c r="UFC69" s="285"/>
      <c r="UFD69" s="285"/>
      <c r="UFE69" s="285"/>
      <c r="UFF69" s="285"/>
      <c r="UFG69" s="285"/>
      <c r="UFH69" s="285"/>
      <c r="UFI69" s="285"/>
      <c r="UFJ69" s="285"/>
      <c r="UFK69" s="285"/>
      <c r="UFL69" s="285"/>
      <c r="UFM69" s="285"/>
      <c r="UFN69" s="285"/>
      <c r="UFO69" s="285"/>
      <c r="UFP69" s="285"/>
      <c r="UFQ69" s="285"/>
      <c r="UFR69" s="285"/>
      <c r="UFS69" s="285"/>
      <c r="UFT69" s="285"/>
      <c r="UFU69" s="285"/>
      <c r="UFV69" s="285"/>
      <c r="UFW69" s="285"/>
      <c r="UFX69" s="285"/>
      <c r="UFY69" s="285"/>
      <c r="UFZ69" s="285"/>
      <c r="UGA69" s="285"/>
      <c r="UGB69" s="285"/>
      <c r="UGC69" s="285"/>
      <c r="UGD69" s="285"/>
      <c r="UGE69" s="285"/>
      <c r="UGF69" s="285"/>
      <c r="UGG69" s="285"/>
      <c r="UGH69" s="285"/>
      <c r="UGI69" s="285"/>
      <c r="UGJ69" s="285"/>
      <c r="UGK69" s="285"/>
      <c r="UGL69" s="285"/>
      <c r="UGM69" s="285"/>
      <c r="UGN69" s="285"/>
      <c r="UGO69" s="285"/>
      <c r="UGP69" s="285"/>
      <c r="UGQ69" s="285"/>
      <c r="UGR69" s="285"/>
      <c r="UGS69" s="285"/>
      <c r="UGT69" s="285"/>
      <c r="UGU69" s="285"/>
      <c r="UGV69" s="285"/>
      <c r="UGW69" s="285"/>
      <c r="UGX69" s="285"/>
      <c r="UGY69" s="285"/>
      <c r="UGZ69" s="285"/>
      <c r="UHA69" s="285"/>
      <c r="UHB69" s="285"/>
      <c r="UHC69" s="285"/>
      <c r="UHD69" s="285"/>
      <c r="UHE69" s="285"/>
      <c r="UHF69" s="285"/>
      <c r="UHG69" s="285"/>
      <c r="UHH69" s="285"/>
      <c r="UHI69" s="285"/>
      <c r="UHJ69" s="285"/>
      <c r="UHK69" s="285"/>
      <c r="UHL69" s="285"/>
      <c r="UHM69" s="285"/>
      <c r="UHN69" s="285"/>
      <c r="UHO69" s="285"/>
      <c r="UHP69" s="285"/>
      <c r="UHQ69" s="285"/>
      <c r="UHR69" s="285"/>
      <c r="UHS69" s="285"/>
      <c r="UHT69" s="285"/>
      <c r="UHU69" s="285"/>
      <c r="UHV69" s="285"/>
      <c r="UHW69" s="285"/>
      <c r="UHX69" s="285"/>
      <c r="UHY69" s="285"/>
      <c r="UHZ69" s="285"/>
      <c r="UIA69" s="285"/>
      <c r="UIB69" s="285"/>
      <c r="UIC69" s="285"/>
      <c r="UID69" s="285"/>
      <c r="UIE69" s="285"/>
      <c r="UIF69" s="285"/>
      <c r="UIG69" s="285"/>
      <c r="UIH69" s="285"/>
      <c r="UII69" s="285"/>
      <c r="UIJ69" s="285"/>
      <c r="UIK69" s="285"/>
      <c r="UIL69" s="285"/>
      <c r="UIM69" s="285"/>
      <c r="UIN69" s="285"/>
      <c r="UIO69" s="285"/>
      <c r="UIP69" s="285"/>
      <c r="UIQ69" s="285"/>
      <c r="UIR69" s="285"/>
      <c r="UIS69" s="285"/>
      <c r="UIT69" s="285"/>
      <c r="UIU69" s="285"/>
      <c r="UIV69" s="285"/>
      <c r="UIW69" s="285"/>
      <c r="UIX69" s="285"/>
      <c r="UIY69" s="285"/>
      <c r="UIZ69" s="285"/>
      <c r="UJA69" s="285"/>
      <c r="UJB69" s="285"/>
      <c r="UJC69" s="285"/>
      <c r="UJD69" s="285"/>
      <c r="UJE69" s="285"/>
      <c r="UJF69" s="285"/>
      <c r="UJG69" s="285"/>
      <c r="UJH69" s="285"/>
      <c r="UJI69" s="285"/>
      <c r="UJJ69" s="285"/>
      <c r="UJK69" s="285"/>
      <c r="UJL69" s="285"/>
      <c r="UJM69" s="285"/>
      <c r="UJN69" s="285"/>
      <c r="UJO69" s="285"/>
      <c r="UJP69" s="285"/>
      <c r="UJQ69" s="285"/>
      <c r="UJR69" s="285"/>
      <c r="UJS69" s="285"/>
      <c r="UJT69" s="285"/>
      <c r="UJU69" s="285"/>
      <c r="UJV69" s="285"/>
      <c r="UJW69" s="285"/>
      <c r="UJX69" s="285"/>
      <c r="UJY69" s="285"/>
      <c r="UJZ69" s="285"/>
      <c r="UKA69" s="285"/>
      <c r="UKB69" s="285"/>
      <c r="UKC69" s="285"/>
      <c r="UKD69" s="285"/>
      <c r="UKE69" s="285"/>
      <c r="UKF69" s="285"/>
      <c r="UKG69" s="285"/>
      <c r="UKH69" s="285"/>
      <c r="UKI69" s="285"/>
      <c r="UKJ69" s="285"/>
      <c r="UKK69" s="285"/>
      <c r="UKL69" s="285"/>
      <c r="UKM69" s="285"/>
      <c r="UKN69" s="285"/>
      <c r="UKO69" s="285"/>
      <c r="UKP69" s="285"/>
      <c r="UKQ69" s="285"/>
      <c r="UKR69" s="285"/>
      <c r="UKS69" s="285"/>
      <c r="UKT69" s="285"/>
      <c r="UKU69" s="285"/>
      <c r="UKV69" s="285"/>
      <c r="UKW69" s="285"/>
      <c r="UKX69" s="285"/>
      <c r="UKY69" s="285"/>
      <c r="UKZ69" s="285"/>
      <c r="ULA69" s="285"/>
      <c r="ULB69" s="285"/>
      <c r="ULC69" s="285"/>
      <c r="ULD69" s="285"/>
      <c r="ULE69" s="285"/>
      <c r="ULF69" s="285"/>
      <c r="ULG69" s="285"/>
      <c r="ULH69" s="285"/>
      <c r="ULI69" s="285"/>
      <c r="ULJ69" s="285"/>
      <c r="ULK69" s="285"/>
      <c r="ULL69" s="285"/>
      <c r="ULM69" s="285"/>
      <c r="ULN69" s="285"/>
      <c r="ULO69" s="285"/>
      <c r="ULP69" s="285"/>
      <c r="ULQ69" s="285"/>
      <c r="ULR69" s="285"/>
      <c r="ULS69" s="285"/>
      <c r="ULT69" s="285"/>
      <c r="ULU69" s="285"/>
      <c r="ULV69" s="285"/>
      <c r="ULW69" s="285"/>
      <c r="ULX69" s="285"/>
      <c r="ULY69" s="285"/>
      <c r="ULZ69" s="285"/>
      <c r="UMA69" s="285"/>
      <c r="UMB69" s="285"/>
      <c r="UMC69" s="285"/>
      <c r="UMD69" s="285"/>
      <c r="UME69" s="285"/>
      <c r="UMF69" s="285"/>
      <c r="UMG69" s="285"/>
      <c r="UMH69" s="285"/>
      <c r="UMI69" s="285"/>
      <c r="UMJ69" s="285"/>
      <c r="UMK69" s="285"/>
      <c r="UML69" s="285"/>
      <c r="UMM69" s="285"/>
      <c r="UMN69" s="285"/>
      <c r="UMO69" s="285"/>
      <c r="UMP69" s="285"/>
      <c r="UMQ69" s="285"/>
      <c r="UMR69" s="285"/>
      <c r="UMS69" s="285"/>
      <c r="UMT69" s="285"/>
      <c r="UMU69" s="285"/>
      <c r="UMV69" s="285"/>
      <c r="UMW69" s="285"/>
      <c r="UMX69" s="285"/>
      <c r="UMY69" s="285"/>
      <c r="UMZ69" s="285"/>
      <c r="UNA69" s="285"/>
      <c r="UNB69" s="285"/>
      <c r="UNC69" s="285"/>
      <c r="UND69" s="285"/>
      <c r="UNE69" s="285"/>
      <c r="UNF69" s="285"/>
      <c r="UNG69" s="285"/>
      <c r="UNH69" s="285"/>
      <c r="UNI69" s="285"/>
      <c r="UNJ69" s="285"/>
      <c r="UNK69" s="285"/>
      <c r="UNL69" s="285"/>
      <c r="UNM69" s="285"/>
      <c r="UNN69" s="285"/>
      <c r="UNO69" s="285"/>
      <c r="UNP69" s="285"/>
      <c r="UNQ69" s="285"/>
      <c r="UNR69" s="285"/>
      <c r="UNS69" s="285"/>
      <c r="UNT69" s="285"/>
      <c r="UNU69" s="285"/>
      <c r="UNV69" s="285"/>
      <c r="UNW69" s="285"/>
      <c r="UNX69" s="285"/>
      <c r="UNY69" s="285"/>
      <c r="UNZ69" s="285"/>
      <c r="UOA69" s="285"/>
      <c r="UOB69" s="285"/>
      <c r="UOC69" s="285"/>
      <c r="UOD69" s="285"/>
      <c r="UOE69" s="285"/>
      <c r="UOF69" s="285"/>
      <c r="UOG69" s="285"/>
      <c r="UOH69" s="285"/>
      <c r="UOI69" s="285"/>
      <c r="UOJ69" s="285"/>
      <c r="UOK69" s="285"/>
      <c r="UOL69" s="285"/>
      <c r="UOM69" s="285"/>
      <c r="UON69" s="285"/>
      <c r="UOO69" s="285"/>
      <c r="UOP69" s="285"/>
      <c r="UOQ69" s="285"/>
      <c r="UOR69" s="285"/>
      <c r="UOS69" s="285"/>
      <c r="UOT69" s="285"/>
      <c r="UOU69" s="285"/>
      <c r="UOV69" s="285"/>
      <c r="UOW69" s="285"/>
      <c r="UOX69" s="285"/>
      <c r="UOY69" s="285"/>
      <c r="UOZ69" s="285"/>
      <c r="UPA69" s="285"/>
      <c r="UPB69" s="285"/>
      <c r="UPC69" s="285"/>
      <c r="UPD69" s="285"/>
      <c r="UPE69" s="285"/>
      <c r="UPF69" s="285"/>
      <c r="UPG69" s="285"/>
      <c r="UPH69" s="285"/>
      <c r="UPI69" s="285"/>
      <c r="UPJ69" s="285"/>
      <c r="UPK69" s="285"/>
      <c r="UPL69" s="285"/>
      <c r="UPM69" s="285"/>
      <c r="UPN69" s="285"/>
      <c r="UPO69" s="285"/>
      <c r="UPP69" s="285"/>
      <c r="UPQ69" s="285"/>
      <c r="UPR69" s="285"/>
      <c r="UPS69" s="285"/>
      <c r="UPT69" s="285"/>
      <c r="UPU69" s="285"/>
      <c r="UPV69" s="285"/>
      <c r="UPW69" s="285"/>
      <c r="UPX69" s="285"/>
      <c r="UPY69" s="285"/>
      <c r="UPZ69" s="285"/>
      <c r="UQA69" s="285"/>
      <c r="UQB69" s="285"/>
      <c r="UQC69" s="285"/>
      <c r="UQD69" s="285"/>
      <c r="UQE69" s="285"/>
      <c r="UQF69" s="285"/>
      <c r="UQG69" s="285"/>
      <c r="UQH69" s="285"/>
      <c r="UQI69" s="285"/>
      <c r="UQJ69" s="285"/>
      <c r="UQK69" s="285"/>
      <c r="UQL69" s="285"/>
      <c r="UQM69" s="285"/>
      <c r="UQN69" s="285"/>
      <c r="UQO69" s="285"/>
      <c r="UQP69" s="285"/>
      <c r="UQQ69" s="285"/>
      <c r="UQR69" s="285"/>
      <c r="UQS69" s="285"/>
      <c r="UQT69" s="285"/>
      <c r="UQU69" s="285"/>
      <c r="UQV69" s="285"/>
      <c r="UQW69" s="285"/>
      <c r="UQX69" s="285"/>
      <c r="UQY69" s="285"/>
      <c r="UQZ69" s="285"/>
      <c r="URA69" s="285"/>
      <c r="URB69" s="285"/>
      <c r="URC69" s="285"/>
      <c r="URD69" s="285"/>
      <c r="URE69" s="285"/>
      <c r="URF69" s="285"/>
      <c r="URG69" s="285"/>
      <c r="URH69" s="285"/>
      <c r="URI69" s="285"/>
      <c r="URJ69" s="285"/>
      <c r="URK69" s="285"/>
      <c r="URL69" s="285"/>
      <c r="URM69" s="285"/>
      <c r="URN69" s="285"/>
      <c r="URO69" s="285"/>
      <c r="URP69" s="285"/>
      <c r="URQ69" s="285"/>
      <c r="URR69" s="285"/>
      <c r="URS69" s="285"/>
      <c r="URT69" s="285"/>
      <c r="URU69" s="285"/>
      <c r="URV69" s="285"/>
      <c r="URW69" s="285"/>
      <c r="URX69" s="285"/>
      <c r="URY69" s="285"/>
      <c r="URZ69" s="285"/>
      <c r="USA69" s="285"/>
      <c r="USB69" s="285"/>
      <c r="USC69" s="285"/>
      <c r="USD69" s="285"/>
      <c r="USE69" s="285"/>
      <c r="USF69" s="285"/>
      <c r="USG69" s="285"/>
      <c r="USH69" s="285"/>
      <c r="USI69" s="285"/>
      <c r="USJ69" s="285"/>
      <c r="USK69" s="285"/>
      <c r="USL69" s="285"/>
      <c r="USM69" s="285"/>
      <c r="USN69" s="285"/>
      <c r="USO69" s="285"/>
      <c r="USP69" s="285"/>
      <c r="USQ69" s="285"/>
      <c r="USR69" s="285"/>
      <c r="USS69" s="285"/>
      <c r="UST69" s="285"/>
      <c r="USU69" s="285"/>
      <c r="USV69" s="285"/>
      <c r="USW69" s="285"/>
      <c r="USX69" s="285"/>
      <c r="USY69" s="285"/>
      <c r="USZ69" s="285"/>
      <c r="UTA69" s="285"/>
      <c r="UTB69" s="285"/>
      <c r="UTC69" s="285"/>
      <c r="UTD69" s="285"/>
      <c r="UTE69" s="285"/>
      <c r="UTF69" s="285"/>
      <c r="UTG69" s="285"/>
      <c r="UTH69" s="285"/>
      <c r="UTI69" s="285"/>
      <c r="UTJ69" s="285"/>
      <c r="UTK69" s="285"/>
      <c r="UTL69" s="285"/>
      <c r="UTM69" s="285"/>
      <c r="UTN69" s="285"/>
      <c r="UTO69" s="285"/>
      <c r="UTP69" s="285"/>
      <c r="UTQ69" s="285"/>
      <c r="UTR69" s="285"/>
      <c r="UTS69" s="285"/>
      <c r="UTT69" s="285"/>
      <c r="UTU69" s="285"/>
      <c r="UTV69" s="285"/>
      <c r="UTW69" s="285"/>
      <c r="UTX69" s="285"/>
      <c r="UTY69" s="285"/>
      <c r="UTZ69" s="285"/>
      <c r="UUA69" s="285"/>
      <c r="UUB69" s="285"/>
      <c r="UUC69" s="285"/>
      <c r="UUD69" s="285"/>
      <c r="UUE69" s="285"/>
      <c r="UUF69" s="285"/>
      <c r="UUG69" s="285"/>
      <c r="UUH69" s="285"/>
      <c r="UUI69" s="285"/>
      <c r="UUJ69" s="285"/>
      <c r="UUK69" s="285"/>
      <c r="UUL69" s="285"/>
      <c r="UUM69" s="285"/>
      <c r="UUN69" s="285"/>
      <c r="UUO69" s="285"/>
      <c r="UUP69" s="285"/>
      <c r="UUQ69" s="285"/>
      <c r="UUR69" s="285"/>
      <c r="UUS69" s="285"/>
      <c r="UUT69" s="285"/>
      <c r="UUU69" s="285"/>
      <c r="UUV69" s="285"/>
      <c r="UUW69" s="285"/>
      <c r="UUX69" s="285"/>
      <c r="UUY69" s="285"/>
      <c r="UUZ69" s="285"/>
      <c r="UVA69" s="285"/>
      <c r="UVB69" s="285"/>
      <c r="UVC69" s="285"/>
      <c r="UVD69" s="285"/>
      <c r="UVE69" s="285"/>
      <c r="UVF69" s="285"/>
      <c r="UVG69" s="285"/>
      <c r="UVH69" s="285"/>
      <c r="UVI69" s="285"/>
      <c r="UVJ69" s="285"/>
      <c r="UVK69" s="285"/>
      <c r="UVL69" s="285"/>
      <c r="UVM69" s="285"/>
      <c r="UVN69" s="285"/>
      <c r="UVO69" s="285"/>
      <c r="UVP69" s="285"/>
      <c r="UVQ69" s="285"/>
      <c r="UVR69" s="285"/>
      <c r="UVS69" s="285"/>
      <c r="UVT69" s="285"/>
      <c r="UVU69" s="285"/>
      <c r="UVV69" s="285"/>
      <c r="UVW69" s="285"/>
      <c r="UVX69" s="285"/>
      <c r="UVY69" s="285"/>
      <c r="UVZ69" s="285"/>
      <c r="UWA69" s="285"/>
      <c r="UWB69" s="285"/>
      <c r="UWC69" s="285"/>
      <c r="UWD69" s="285"/>
      <c r="UWE69" s="285"/>
      <c r="UWF69" s="285"/>
      <c r="UWG69" s="285"/>
      <c r="UWH69" s="285"/>
      <c r="UWI69" s="285"/>
      <c r="UWJ69" s="285"/>
      <c r="UWK69" s="285"/>
      <c r="UWL69" s="285"/>
      <c r="UWM69" s="285"/>
      <c r="UWN69" s="285"/>
      <c r="UWO69" s="285"/>
      <c r="UWP69" s="285"/>
      <c r="UWQ69" s="285"/>
      <c r="UWR69" s="285"/>
      <c r="UWS69" s="285"/>
      <c r="UWT69" s="285"/>
      <c r="UWU69" s="285"/>
      <c r="UWV69" s="285"/>
      <c r="UWW69" s="285"/>
      <c r="UWX69" s="285"/>
      <c r="UWY69" s="285"/>
      <c r="UWZ69" s="285"/>
      <c r="UXA69" s="285"/>
      <c r="UXB69" s="285"/>
      <c r="UXC69" s="285"/>
      <c r="UXD69" s="285"/>
      <c r="UXE69" s="285"/>
      <c r="UXF69" s="285"/>
      <c r="UXG69" s="285"/>
      <c r="UXH69" s="285"/>
      <c r="UXI69" s="285"/>
      <c r="UXJ69" s="285"/>
      <c r="UXK69" s="285"/>
      <c r="UXL69" s="285"/>
      <c r="UXM69" s="285"/>
      <c r="UXN69" s="285"/>
      <c r="UXO69" s="285"/>
      <c r="UXP69" s="285"/>
      <c r="UXQ69" s="285"/>
      <c r="UXR69" s="285"/>
      <c r="UXS69" s="285"/>
      <c r="UXT69" s="285"/>
      <c r="UXU69" s="285"/>
      <c r="UXV69" s="285"/>
      <c r="UXW69" s="285"/>
      <c r="UXX69" s="285"/>
      <c r="UXY69" s="285"/>
      <c r="UXZ69" s="285"/>
      <c r="UYA69" s="285"/>
      <c r="UYB69" s="285"/>
      <c r="UYC69" s="285"/>
      <c r="UYD69" s="285"/>
      <c r="UYE69" s="285"/>
      <c r="UYF69" s="285"/>
      <c r="UYG69" s="285"/>
      <c r="UYH69" s="285"/>
      <c r="UYI69" s="285"/>
      <c r="UYJ69" s="285"/>
      <c r="UYK69" s="285"/>
      <c r="UYL69" s="285"/>
      <c r="UYM69" s="285"/>
      <c r="UYN69" s="285"/>
      <c r="UYO69" s="285"/>
      <c r="UYP69" s="285"/>
      <c r="UYQ69" s="285"/>
      <c r="UYR69" s="285"/>
      <c r="UYS69" s="285"/>
      <c r="UYT69" s="285"/>
      <c r="UYU69" s="285"/>
      <c r="UYV69" s="285"/>
      <c r="UYW69" s="285"/>
      <c r="UYX69" s="285"/>
      <c r="UYY69" s="285"/>
      <c r="UYZ69" s="285"/>
      <c r="UZA69" s="285"/>
      <c r="UZB69" s="285"/>
      <c r="UZC69" s="285"/>
      <c r="UZD69" s="285"/>
      <c r="UZE69" s="285"/>
      <c r="UZF69" s="285"/>
      <c r="UZG69" s="285"/>
      <c r="UZH69" s="285"/>
      <c r="UZI69" s="285"/>
      <c r="UZJ69" s="285"/>
      <c r="UZK69" s="285"/>
      <c r="UZL69" s="285"/>
      <c r="UZM69" s="285"/>
      <c r="UZN69" s="285"/>
      <c r="UZO69" s="285"/>
      <c r="UZP69" s="285"/>
      <c r="UZQ69" s="285"/>
      <c r="UZR69" s="285"/>
      <c r="UZS69" s="285"/>
      <c r="UZT69" s="285"/>
      <c r="UZU69" s="285"/>
      <c r="UZV69" s="285"/>
      <c r="UZW69" s="285"/>
      <c r="UZX69" s="285"/>
      <c r="UZY69" s="285"/>
      <c r="UZZ69" s="285"/>
      <c r="VAA69" s="285"/>
      <c r="VAB69" s="285"/>
      <c r="VAC69" s="285"/>
      <c r="VAD69" s="285"/>
      <c r="VAE69" s="285"/>
      <c r="VAF69" s="285"/>
      <c r="VAG69" s="285"/>
      <c r="VAH69" s="285"/>
      <c r="VAI69" s="285"/>
      <c r="VAJ69" s="285"/>
      <c r="VAK69" s="285"/>
      <c r="VAL69" s="285"/>
      <c r="VAM69" s="285"/>
      <c r="VAN69" s="285"/>
      <c r="VAO69" s="285"/>
      <c r="VAP69" s="285"/>
      <c r="VAQ69" s="285"/>
      <c r="VAR69" s="285"/>
      <c r="VAS69" s="285"/>
      <c r="VAT69" s="285"/>
      <c r="VAU69" s="285"/>
      <c r="VAV69" s="285"/>
      <c r="VAW69" s="285"/>
      <c r="VAX69" s="285"/>
      <c r="VAY69" s="285"/>
      <c r="VAZ69" s="285"/>
      <c r="VBA69" s="285"/>
      <c r="VBB69" s="285"/>
      <c r="VBC69" s="285"/>
      <c r="VBD69" s="285"/>
      <c r="VBE69" s="285"/>
      <c r="VBF69" s="285"/>
      <c r="VBG69" s="285"/>
      <c r="VBH69" s="285"/>
      <c r="VBI69" s="285"/>
      <c r="VBJ69" s="285"/>
      <c r="VBK69" s="285"/>
      <c r="VBL69" s="285"/>
      <c r="VBM69" s="285"/>
      <c r="VBN69" s="285"/>
      <c r="VBO69" s="285"/>
      <c r="VBP69" s="285"/>
      <c r="VBQ69" s="285"/>
      <c r="VBR69" s="285"/>
      <c r="VBS69" s="285"/>
      <c r="VBT69" s="285"/>
      <c r="VBU69" s="285"/>
      <c r="VBV69" s="285"/>
      <c r="VBW69" s="285"/>
      <c r="VBX69" s="285"/>
      <c r="VBY69" s="285"/>
      <c r="VBZ69" s="285"/>
      <c r="VCA69" s="285"/>
      <c r="VCB69" s="285"/>
      <c r="VCC69" s="285"/>
      <c r="VCD69" s="285"/>
      <c r="VCE69" s="285"/>
      <c r="VCF69" s="285"/>
      <c r="VCG69" s="285"/>
      <c r="VCH69" s="285"/>
      <c r="VCI69" s="285"/>
      <c r="VCJ69" s="285"/>
      <c r="VCK69" s="285"/>
      <c r="VCL69" s="285"/>
      <c r="VCM69" s="285"/>
      <c r="VCN69" s="285"/>
      <c r="VCO69" s="285"/>
      <c r="VCP69" s="285"/>
      <c r="VCQ69" s="285"/>
      <c r="VCR69" s="285"/>
      <c r="VCS69" s="285"/>
      <c r="VCT69" s="285"/>
      <c r="VCU69" s="285"/>
      <c r="VCV69" s="285"/>
      <c r="VCW69" s="285"/>
      <c r="VCX69" s="285"/>
      <c r="VCY69" s="285"/>
      <c r="VCZ69" s="285"/>
      <c r="VDA69" s="285"/>
      <c r="VDB69" s="285"/>
      <c r="VDC69" s="285"/>
      <c r="VDD69" s="285"/>
      <c r="VDE69" s="285"/>
      <c r="VDF69" s="285"/>
      <c r="VDG69" s="285"/>
      <c r="VDH69" s="285"/>
      <c r="VDI69" s="285"/>
      <c r="VDJ69" s="285"/>
      <c r="VDK69" s="285"/>
      <c r="VDL69" s="285"/>
      <c r="VDM69" s="285"/>
      <c r="VDN69" s="285"/>
      <c r="VDO69" s="285"/>
      <c r="VDP69" s="285"/>
      <c r="VDQ69" s="285"/>
      <c r="VDR69" s="285"/>
      <c r="VDS69" s="285"/>
      <c r="VDT69" s="285"/>
      <c r="VDU69" s="285"/>
      <c r="VDV69" s="285"/>
      <c r="VDW69" s="285"/>
      <c r="VDX69" s="285"/>
      <c r="VDY69" s="285"/>
      <c r="VDZ69" s="285"/>
      <c r="VEA69" s="285"/>
      <c r="VEB69" s="285"/>
      <c r="VEC69" s="285"/>
      <c r="VED69" s="285"/>
      <c r="VEE69" s="285"/>
      <c r="VEF69" s="285"/>
      <c r="VEG69" s="285"/>
      <c r="VEH69" s="285"/>
      <c r="VEI69" s="285"/>
      <c r="VEJ69" s="285"/>
      <c r="VEK69" s="285"/>
      <c r="VEL69" s="285"/>
      <c r="VEM69" s="285"/>
      <c r="VEN69" s="285"/>
      <c r="VEO69" s="285"/>
      <c r="VEP69" s="285"/>
      <c r="VEQ69" s="285"/>
      <c r="VER69" s="285"/>
      <c r="VES69" s="285"/>
      <c r="VET69" s="285"/>
      <c r="VEU69" s="285"/>
      <c r="VEV69" s="285"/>
      <c r="VEW69" s="285"/>
      <c r="VEX69" s="285"/>
      <c r="VEY69" s="285"/>
      <c r="VEZ69" s="285"/>
      <c r="VFA69" s="285"/>
      <c r="VFB69" s="285"/>
      <c r="VFC69" s="285"/>
      <c r="VFD69" s="285"/>
      <c r="VFE69" s="285"/>
      <c r="VFF69" s="285"/>
      <c r="VFG69" s="285"/>
      <c r="VFH69" s="285"/>
      <c r="VFI69" s="285"/>
      <c r="VFJ69" s="285"/>
      <c r="VFK69" s="285"/>
      <c r="VFL69" s="285"/>
      <c r="VFM69" s="285"/>
      <c r="VFN69" s="285"/>
      <c r="VFO69" s="285"/>
      <c r="VFP69" s="285"/>
      <c r="VFQ69" s="285"/>
      <c r="VFR69" s="285"/>
      <c r="VFS69" s="285"/>
      <c r="VFT69" s="285"/>
      <c r="VFU69" s="285"/>
      <c r="VFV69" s="285"/>
      <c r="VFW69" s="285"/>
      <c r="VFX69" s="285"/>
      <c r="VFY69" s="285"/>
      <c r="VFZ69" s="285"/>
      <c r="VGA69" s="285"/>
      <c r="VGB69" s="285"/>
      <c r="VGC69" s="285"/>
      <c r="VGD69" s="285"/>
      <c r="VGE69" s="285"/>
      <c r="VGF69" s="285"/>
      <c r="VGG69" s="285"/>
      <c r="VGH69" s="285"/>
      <c r="VGI69" s="285"/>
      <c r="VGJ69" s="285"/>
      <c r="VGK69" s="285"/>
      <c r="VGL69" s="285"/>
      <c r="VGM69" s="285"/>
      <c r="VGN69" s="285"/>
      <c r="VGO69" s="285"/>
      <c r="VGP69" s="285"/>
      <c r="VGQ69" s="285"/>
      <c r="VGR69" s="285"/>
      <c r="VGS69" s="285"/>
      <c r="VGT69" s="285"/>
      <c r="VGU69" s="285"/>
      <c r="VGV69" s="285"/>
      <c r="VGW69" s="285"/>
      <c r="VGX69" s="285"/>
      <c r="VGY69" s="285"/>
      <c r="VGZ69" s="285"/>
      <c r="VHA69" s="285"/>
      <c r="VHB69" s="285"/>
      <c r="VHC69" s="285"/>
      <c r="VHD69" s="285"/>
      <c r="VHE69" s="285"/>
      <c r="VHF69" s="285"/>
      <c r="VHG69" s="285"/>
      <c r="VHH69" s="285"/>
      <c r="VHI69" s="285"/>
      <c r="VHJ69" s="285"/>
      <c r="VHK69" s="285"/>
      <c r="VHL69" s="285"/>
      <c r="VHM69" s="285"/>
      <c r="VHN69" s="285"/>
      <c r="VHO69" s="285"/>
      <c r="VHP69" s="285"/>
      <c r="VHQ69" s="285"/>
      <c r="VHR69" s="285"/>
      <c r="VHS69" s="285"/>
      <c r="VHT69" s="285"/>
      <c r="VHU69" s="285"/>
      <c r="VHV69" s="285"/>
      <c r="VHW69" s="285"/>
      <c r="VHX69" s="285"/>
      <c r="VHY69" s="285"/>
      <c r="VHZ69" s="285"/>
      <c r="VIA69" s="285"/>
      <c r="VIB69" s="285"/>
      <c r="VIC69" s="285"/>
      <c r="VID69" s="285"/>
      <c r="VIE69" s="285"/>
      <c r="VIF69" s="285"/>
      <c r="VIG69" s="285"/>
      <c r="VIH69" s="285"/>
      <c r="VII69" s="285"/>
      <c r="VIJ69" s="285"/>
      <c r="VIK69" s="285"/>
      <c r="VIL69" s="285"/>
      <c r="VIM69" s="285"/>
      <c r="VIN69" s="285"/>
      <c r="VIO69" s="285"/>
      <c r="VIP69" s="285"/>
      <c r="VIQ69" s="285"/>
      <c r="VIR69" s="285"/>
      <c r="VIS69" s="285"/>
      <c r="VIT69" s="285"/>
      <c r="VIU69" s="285"/>
      <c r="VIV69" s="285"/>
      <c r="VIW69" s="285"/>
      <c r="VIX69" s="285"/>
      <c r="VIY69" s="285"/>
      <c r="VIZ69" s="285"/>
      <c r="VJA69" s="285"/>
      <c r="VJB69" s="285"/>
      <c r="VJC69" s="285"/>
      <c r="VJD69" s="285"/>
      <c r="VJE69" s="285"/>
      <c r="VJF69" s="285"/>
      <c r="VJG69" s="285"/>
      <c r="VJH69" s="285"/>
      <c r="VJI69" s="285"/>
      <c r="VJJ69" s="285"/>
      <c r="VJK69" s="285"/>
      <c r="VJL69" s="285"/>
      <c r="VJM69" s="285"/>
      <c r="VJN69" s="285"/>
      <c r="VJO69" s="285"/>
      <c r="VJP69" s="285"/>
      <c r="VJQ69" s="285"/>
      <c r="VJR69" s="285"/>
      <c r="VJS69" s="285"/>
      <c r="VJT69" s="285"/>
      <c r="VJU69" s="285"/>
      <c r="VJV69" s="285"/>
      <c r="VJW69" s="285"/>
      <c r="VJX69" s="285"/>
      <c r="VJY69" s="285"/>
      <c r="VJZ69" s="285"/>
      <c r="VKA69" s="285"/>
      <c r="VKB69" s="285"/>
      <c r="VKC69" s="285"/>
      <c r="VKD69" s="285"/>
      <c r="VKE69" s="285"/>
      <c r="VKF69" s="285"/>
      <c r="VKG69" s="285"/>
      <c r="VKH69" s="285"/>
      <c r="VKI69" s="285"/>
      <c r="VKJ69" s="285"/>
      <c r="VKK69" s="285"/>
      <c r="VKL69" s="285"/>
      <c r="VKM69" s="285"/>
      <c r="VKN69" s="285"/>
      <c r="VKO69" s="285"/>
      <c r="VKP69" s="285"/>
      <c r="VKQ69" s="285"/>
      <c r="VKR69" s="285"/>
      <c r="VKS69" s="285"/>
      <c r="VKT69" s="285"/>
      <c r="VKU69" s="285"/>
      <c r="VKV69" s="285"/>
      <c r="VKW69" s="285"/>
      <c r="VKX69" s="285"/>
      <c r="VKY69" s="285"/>
      <c r="VKZ69" s="285"/>
      <c r="VLA69" s="285"/>
      <c r="VLB69" s="285"/>
      <c r="VLC69" s="285"/>
      <c r="VLD69" s="285"/>
      <c r="VLE69" s="285"/>
      <c r="VLF69" s="285"/>
      <c r="VLG69" s="285"/>
      <c r="VLH69" s="285"/>
      <c r="VLI69" s="285"/>
      <c r="VLJ69" s="285"/>
      <c r="VLK69" s="285"/>
      <c r="VLL69" s="285"/>
      <c r="VLM69" s="285"/>
      <c r="VLN69" s="285"/>
      <c r="VLO69" s="285"/>
      <c r="VLP69" s="285"/>
      <c r="VLQ69" s="285"/>
      <c r="VLR69" s="285"/>
      <c r="VLS69" s="285"/>
      <c r="VLT69" s="285"/>
      <c r="VLU69" s="285"/>
      <c r="VLV69" s="285"/>
      <c r="VLW69" s="285"/>
      <c r="VLX69" s="285"/>
      <c r="VLY69" s="285"/>
      <c r="VLZ69" s="285"/>
      <c r="VMA69" s="285"/>
      <c r="VMB69" s="285"/>
      <c r="VMC69" s="285"/>
      <c r="VMD69" s="285"/>
      <c r="VME69" s="285"/>
      <c r="VMF69" s="285"/>
      <c r="VMG69" s="285"/>
      <c r="VMH69" s="285"/>
      <c r="VMI69" s="285"/>
      <c r="VMJ69" s="285"/>
      <c r="VMK69" s="285"/>
      <c r="VML69" s="285"/>
      <c r="VMM69" s="285"/>
      <c r="VMN69" s="285"/>
      <c r="VMO69" s="285"/>
      <c r="VMP69" s="285"/>
      <c r="VMQ69" s="285"/>
      <c r="VMR69" s="285"/>
      <c r="VMS69" s="285"/>
      <c r="VMT69" s="285"/>
      <c r="VMU69" s="285"/>
      <c r="VMV69" s="285"/>
      <c r="VMW69" s="285"/>
      <c r="VMX69" s="285"/>
      <c r="VMY69" s="285"/>
      <c r="VMZ69" s="285"/>
      <c r="VNA69" s="285"/>
      <c r="VNB69" s="285"/>
      <c r="VNC69" s="285"/>
      <c r="VND69" s="285"/>
      <c r="VNE69" s="285"/>
      <c r="VNF69" s="285"/>
      <c r="VNG69" s="285"/>
      <c r="VNH69" s="285"/>
      <c r="VNI69" s="285"/>
      <c r="VNJ69" s="285"/>
      <c r="VNK69" s="285"/>
      <c r="VNL69" s="285"/>
      <c r="VNM69" s="285"/>
      <c r="VNN69" s="285"/>
      <c r="VNO69" s="285"/>
      <c r="VNP69" s="285"/>
      <c r="VNQ69" s="285"/>
      <c r="VNR69" s="285"/>
      <c r="VNS69" s="285"/>
      <c r="VNT69" s="285"/>
      <c r="VNU69" s="285"/>
      <c r="VNV69" s="285"/>
      <c r="VNW69" s="285"/>
      <c r="VNX69" s="285"/>
      <c r="VNY69" s="285"/>
      <c r="VNZ69" s="285"/>
      <c r="VOA69" s="285"/>
      <c r="VOB69" s="285"/>
      <c r="VOC69" s="285"/>
      <c r="VOD69" s="285"/>
      <c r="VOE69" s="285"/>
      <c r="VOF69" s="285"/>
      <c r="VOG69" s="285"/>
      <c r="VOH69" s="285"/>
      <c r="VOI69" s="285"/>
      <c r="VOJ69" s="285"/>
      <c r="VOK69" s="285"/>
      <c r="VOL69" s="285"/>
      <c r="VOM69" s="285"/>
      <c r="VON69" s="285"/>
      <c r="VOO69" s="285"/>
      <c r="VOP69" s="285"/>
      <c r="VOQ69" s="285"/>
      <c r="VOR69" s="285"/>
      <c r="VOS69" s="285"/>
      <c r="VOT69" s="285"/>
      <c r="VOU69" s="285"/>
      <c r="VOV69" s="285"/>
      <c r="VOW69" s="285"/>
      <c r="VOX69" s="285"/>
      <c r="VOY69" s="285"/>
      <c r="VOZ69" s="285"/>
      <c r="VPA69" s="285"/>
      <c r="VPB69" s="285"/>
      <c r="VPC69" s="285"/>
      <c r="VPD69" s="285"/>
      <c r="VPE69" s="285"/>
      <c r="VPF69" s="285"/>
      <c r="VPG69" s="285"/>
      <c r="VPH69" s="285"/>
      <c r="VPI69" s="285"/>
      <c r="VPJ69" s="285"/>
      <c r="VPK69" s="285"/>
      <c r="VPL69" s="285"/>
      <c r="VPM69" s="285"/>
      <c r="VPN69" s="285"/>
      <c r="VPO69" s="285"/>
      <c r="VPP69" s="285"/>
      <c r="VPQ69" s="285"/>
      <c r="VPR69" s="285"/>
      <c r="VPS69" s="285"/>
      <c r="VPT69" s="285"/>
      <c r="VPU69" s="285"/>
      <c r="VPV69" s="285"/>
      <c r="VPW69" s="285"/>
      <c r="VPX69" s="285"/>
      <c r="VPY69" s="285"/>
      <c r="VPZ69" s="285"/>
      <c r="VQA69" s="285"/>
      <c r="VQB69" s="285"/>
      <c r="VQC69" s="285"/>
      <c r="VQD69" s="285"/>
      <c r="VQE69" s="285"/>
      <c r="VQF69" s="285"/>
      <c r="VQG69" s="285"/>
      <c r="VQH69" s="285"/>
      <c r="VQI69" s="285"/>
      <c r="VQJ69" s="285"/>
      <c r="VQK69" s="285"/>
      <c r="VQL69" s="285"/>
      <c r="VQM69" s="285"/>
      <c r="VQN69" s="285"/>
      <c r="VQO69" s="285"/>
      <c r="VQP69" s="285"/>
      <c r="VQQ69" s="285"/>
      <c r="VQR69" s="285"/>
      <c r="VQS69" s="285"/>
      <c r="VQT69" s="285"/>
      <c r="VQU69" s="285"/>
      <c r="VQV69" s="285"/>
      <c r="VQW69" s="285"/>
      <c r="VQX69" s="285"/>
      <c r="VQY69" s="285"/>
      <c r="VQZ69" s="285"/>
      <c r="VRA69" s="285"/>
      <c r="VRB69" s="285"/>
      <c r="VRC69" s="285"/>
      <c r="VRD69" s="285"/>
      <c r="VRE69" s="285"/>
      <c r="VRF69" s="285"/>
      <c r="VRG69" s="285"/>
      <c r="VRH69" s="285"/>
      <c r="VRI69" s="285"/>
      <c r="VRJ69" s="285"/>
      <c r="VRK69" s="285"/>
      <c r="VRL69" s="285"/>
      <c r="VRM69" s="285"/>
      <c r="VRN69" s="285"/>
      <c r="VRO69" s="285"/>
      <c r="VRP69" s="285"/>
      <c r="VRQ69" s="285"/>
      <c r="VRR69" s="285"/>
      <c r="VRS69" s="285"/>
      <c r="VRT69" s="285"/>
      <c r="VRU69" s="285"/>
      <c r="VRV69" s="285"/>
      <c r="VRW69" s="285"/>
      <c r="VRX69" s="285"/>
      <c r="VRY69" s="285"/>
      <c r="VRZ69" s="285"/>
      <c r="VSA69" s="285"/>
      <c r="VSB69" s="285"/>
      <c r="VSC69" s="285"/>
      <c r="VSD69" s="285"/>
      <c r="VSE69" s="285"/>
      <c r="VSF69" s="285"/>
      <c r="VSG69" s="285"/>
      <c r="VSH69" s="285"/>
      <c r="VSI69" s="285"/>
      <c r="VSJ69" s="285"/>
      <c r="VSK69" s="285"/>
      <c r="VSL69" s="285"/>
      <c r="VSM69" s="285"/>
      <c r="VSN69" s="285"/>
      <c r="VSO69" s="285"/>
      <c r="VSP69" s="285"/>
      <c r="VSQ69" s="285"/>
      <c r="VSR69" s="285"/>
      <c r="VSS69" s="285"/>
      <c r="VST69" s="285"/>
      <c r="VSU69" s="285"/>
      <c r="VSV69" s="285"/>
      <c r="VSW69" s="285"/>
      <c r="VSX69" s="285"/>
      <c r="VSY69" s="285"/>
      <c r="VSZ69" s="285"/>
      <c r="VTA69" s="285"/>
      <c r="VTB69" s="285"/>
      <c r="VTC69" s="285"/>
      <c r="VTD69" s="285"/>
      <c r="VTE69" s="285"/>
      <c r="VTF69" s="285"/>
      <c r="VTG69" s="285"/>
      <c r="VTH69" s="285"/>
      <c r="VTI69" s="285"/>
      <c r="VTJ69" s="285"/>
      <c r="VTK69" s="285"/>
      <c r="VTL69" s="285"/>
      <c r="VTM69" s="285"/>
      <c r="VTN69" s="285"/>
      <c r="VTO69" s="285"/>
      <c r="VTP69" s="285"/>
      <c r="VTQ69" s="285"/>
      <c r="VTR69" s="285"/>
      <c r="VTS69" s="285"/>
      <c r="VTT69" s="285"/>
      <c r="VTU69" s="285"/>
      <c r="VTV69" s="285"/>
      <c r="VTW69" s="285"/>
      <c r="VTX69" s="285"/>
      <c r="VTY69" s="285"/>
      <c r="VTZ69" s="285"/>
      <c r="VUA69" s="285"/>
      <c r="VUB69" s="285"/>
      <c r="VUC69" s="285"/>
      <c r="VUD69" s="285"/>
      <c r="VUE69" s="285"/>
      <c r="VUF69" s="285"/>
      <c r="VUG69" s="285"/>
      <c r="VUH69" s="285"/>
      <c r="VUI69" s="285"/>
      <c r="VUJ69" s="285"/>
      <c r="VUK69" s="285"/>
      <c r="VUL69" s="285"/>
      <c r="VUM69" s="285"/>
      <c r="VUN69" s="285"/>
      <c r="VUO69" s="285"/>
      <c r="VUP69" s="285"/>
      <c r="VUQ69" s="285"/>
      <c r="VUR69" s="285"/>
      <c r="VUS69" s="285"/>
      <c r="VUT69" s="285"/>
      <c r="VUU69" s="285"/>
      <c r="VUV69" s="285"/>
      <c r="VUW69" s="285"/>
      <c r="VUX69" s="285"/>
      <c r="VUY69" s="285"/>
      <c r="VUZ69" s="285"/>
      <c r="VVA69" s="285"/>
      <c r="VVB69" s="285"/>
      <c r="VVC69" s="285"/>
      <c r="VVD69" s="285"/>
      <c r="VVE69" s="285"/>
      <c r="VVF69" s="285"/>
      <c r="VVG69" s="285"/>
      <c r="VVH69" s="285"/>
      <c r="VVI69" s="285"/>
      <c r="VVJ69" s="285"/>
      <c r="VVK69" s="285"/>
      <c r="VVL69" s="285"/>
      <c r="VVM69" s="285"/>
      <c r="VVN69" s="285"/>
      <c r="VVO69" s="285"/>
      <c r="VVP69" s="285"/>
      <c r="VVQ69" s="285"/>
      <c r="VVR69" s="285"/>
      <c r="VVS69" s="285"/>
      <c r="VVT69" s="285"/>
      <c r="VVU69" s="285"/>
      <c r="VVV69" s="285"/>
      <c r="VVW69" s="285"/>
      <c r="VVX69" s="285"/>
      <c r="VVY69" s="285"/>
      <c r="VVZ69" s="285"/>
      <c r="VWA69" s="285"/>
      <c r="VWB69" s="285"/>
      <c r="VWC69" s="285"/>
      <c r="VWD69" s="285"/>
      <c r="VWE69" s="285"/>
      <c r="VWF69" s="285"/>
      <c r="VWG69" s="285"/>
      <c r="VWH69" s="285"/>
      <c r="VWI69" s="285"/>
      <c r="VWJ69" s="285"/>
      <c r="VWK69" s="285"/>
      <c r="VWL69" s="285"/>
      <c r="VWM69" s="285"/>
      <c r="VWN69" s="285"/>
      <c r="VWO69" s="285"/>
      <c r="VWP69" s="285"/>
      <c r="VWQ69" s="285"/>
      <c r="VWR69" s="285"/>
      <c r="VWS69" s="285"/>
      <c r="VWT69" s="285"/>
      <c r="VWU69" s="285"/>
      <c r="VWV69" s="285"/>
      <c r="VWW69" s="285"/>
      <c r="VWX69" s="285"/>
      <c r="VWY69" s="285"/>
      <c r="VWZ69" s="285"/>
      <c r="VXA69" s="285"/>
      <c r="VXB69" s="285"/>
      <c r="VXC69" s="285"/>
      <c r="VXD69" s="285"/>
      <c r="VXE69" s="285"/>
      <c r="VXF69" s="285"/>
      <c r="VXG69" s="285"/>
      <c r="VXH69" s="285"/>
      <c r="VXI69" s="285"/>
      <c r="VXJ69" s="285"/>
      <c r="VXK69" s="285"/>
      <c r="VXL69" s="285"/>
      <c r="VXM69" s="285"/>
      <c r="VXN69" s="285"/>
      <c r="VXO69" s="285"/>
      <c r="VXP69" s="285"/>
      <c r="VXQ69" s="285"/>
      <c r="VXR69" s="285"/>
      <c r="VXS69" s="285"/>
      <c r="VXT69" s="285"/>
      <c r="VXU69" s="285"/>
      <c r="VXV69" s="285"/>
      <c r="VXW69" s="285"/>
      <c r="VXX69" s="285"/>
      <c r="VXY69" s="285"/>
      <c r="VXZ69" s="285"/>
      <c r="VYA69" s="285"/>
      <c r="VYB69" s="285"/>
      <c r="VYC69" s="285"/>
      <c r="VYD69" s="285"/>
      <c r="VYE69" s="285"/>
      <c r="VYF69" s="285"/>
      <c r="VYG69" s="285"/>
      <c r="VYH69" s="285"/>
      <c r="VYI69" s="285"/>
      <c r="VYJ69" s="285"/>
      <c r="VYK69" s="285"/>
      <c r="VYL69" s="285"/>
      <c r="VYM69" s="285"/>
      <c r="VYN69" s="285"/>
      <c r="VYO69" s="285"/>
      <c r="VYP69" s="285"/>
      <c r="VYQ69" s="285"/>
      <c r="VYR69" s="285"/>
      <c r="VYS69" s="285"/>
      <c r="VYT69" s="285"/>
      <c r="VYU69" s="285"/>
      <c r="VYV69" s="285"/>
      <c r="VYW69" s="285"/>
      <c r="VYX69" s="285"/>
      <c r="VYY69" s="285"/>
      <c r="VYZ69" s="285"/>
      <c r="VZA69" s="285"/>
      <c r="VZB69" s="285"/>
      <c r="VZC69" s="285"/>
      <c r="VZD69" s="285"/>
      <c r="VZE69" s="285"/>
      <c r="VZF69" s="285"/>
      <c r="VZG69" s="285"/>
      <c r="VZH69" s="285"/>
      <c r="VZI69" s="285"/>
      <c r="VZJ69" s="285"/>
      <c r="VZK69" s="285"/>
      <c r="VZL69" s="285"/>
      <c r="VZM69" s="285"/>
      <c r="VZN69" s="285"/>
      <c r="VZO69" s="285"/>
      <c r="VZP69" s="285"/>
      <c r="VZQ69" s="285"/>
      <c r="VZR69" s="285"/>
      <c r="VZS69" s="285"/>
      <c r="VZT69" s="285"/>
      <c r="VZU69" s="285"/>
      <c r="VZV69" s="285"/>
      <c r="VZW69" s="285"/>
      <c r="VZX69" s="285"/>
      <c r="VZY69" s="285"/>
      <c r="VZZ69" s="285"/>
      <c r="WAA69" s="285"/>
      <c r="WAB69" s="285"/>
      <c r="WAC69" s="285"/>
      <c r="WAD69" s="285"/>
      <c r="WAE69" s="285"/>
      <c r="WAF69" s="285"/>
      <c r="WAG69" s="285"/>
      <c r="WAH69" s="285"/>
      <c r="WAI69" s="285"/>
      <c r="WAJ69" s="285"/>
      <c r="WAK69" s="285"/>
      <c r="WAL69" s="285"/>
      <c r="WAM69" s="285"/>
      <c r="WAN69" s="285"/>
      <c r="WAO69" s="285"/>
      <c r="WAP69" s="285"/>
      <c r="WAQ69" s="285"/>
      <c r="WAR69" s="285"/>
      <c r="WAS69" s="285"/>
      <c r="WAT69" s="285"/>
      <c r="WAU69" s="285"/>
      <c r="WAV69" s="285"/>
      <c r="WAW69" s="285"/>
      <c r="WAX69" s="285"/>
      <c r="WAY69" s="285"/>
      <c r="WAZ69" s="285"/>
      <c r="WBA69" s="285"/>
      <c r="WBB69" s="285"/>
      <c r="WBC69" s="285"/>
      <c r="WBD69" s="285"/>
      <c r="WBE69" s="285"/>
      <c r="WBF69" s="285"/>
      <c r="WBG69" s="285"/>
      <c r="WBH69" s="285"/>
      <c r="WBI69" s="285"/>
      <c r="WBJ69" s="285"/>
      <c r="WBK69" s="285"/>
      <c r="WBL69" s="285"/>
      <c r="WBM69" s="285"/>
      <c r="WBN69" s="285"/>
      <c r="WBO69" s="285"/>
      <c r="WBP69" s="285"/>
      <c r="WBQ69" s="285"/>
      <c r="WBR69" s="285"/>
      <c r="WBS69" s="285"/>
      <c r="WBT69" s="285"/>
      <c r="WBU69" s="285"/>
      <c r="WBV69" s="285"/>
      <c r="WBW69" s="285"/>
      <c r="WBX69" s="285"/>
      <c r="WBY69" s="285"/>
      <c r="WBZ69" s="285"/>
      <c r="WCA69" s="285"/>
      <c r="WCB69" s="285"/>
      <c r="WCC69" s="285"/>
      <c r="WCD69" s="285"/>
      <c r="WCE69" s="285"/>
      <c r="WCF69" s="285"/>
      <c r="WCG69" s="285"/>
      <c r="WCH69" s="285"/>
      <c r="WCI69" s="285"/>
      <c r="WCJ69" s="285"/>
      <c r="WCK69" s="285"/>
      <c r="WCL69" s="285"/>
      <c r="WCM69" s="285"/>
      <c r="WCN69" s="285"/>
      <c r="WCO69" s="285"/>
      <c r="WCP69" s="285"/>
      <c r="WCQ69" s="285"/>
      <c r="WCR69" s="285"/>
      <c r="WCS69" s="285"/>
      <c r="WCT69" s="285"/>
      <c r="WCU69" s="285"/>
      <c r="WCV69" s="285"/>
      <c r="WCW69" s="285"/>
      <c r="WCX69" s="285"/>
      <c r="WCY69" s="285"/>
      <c r="WCZ69" s="285"/>
      <c r="WDA69" s="285"/>
      <c r="WDB69" s="285"/>
      <c r="WDC69" s="285"/>
      <c r="WDD69" s="285"/>
      <c r="WDE69" s="285"/>
      <c r="WDF69" s="285"/>
      <c r="WDG69" s="285"/>
      <c r="WDH69" s="285"/>
      <c r="WDI69" s="285"/>
      <c r="WDJ69" s="285"/>
      <c r="WDK69" s="285"/>
      <c r="WDL69" s="285"/>
      <c r="WDM69" s="285"/>
      <c r="WDN69" s="285"/>
      <c r="WDO69" s="285"/>
      <c r="WDP69" s="285"/>
      <c r="WDQ69" s="285"/>
      <c r="WDR69" s="285"/>
      <c r="WDS69" s="285"/>
      <c r="WDT69" s="285"/>
      <c r="WDU69" s="285"/>
      <c r="WDV69" s="285"/>
      <c r="WDW69" s="285"/>
      <c r="WDX69" s="285"/>
      <c r="WDY69" s="285"/>
      <c r="WDZ69" s="285"/>
      <c r="WEA69" s="285"/>
      <c r="WEB69" s="285"/>
      <c r="WEC69" s="285"/>
      <c r="WED69" s="285"/>
      <c r="WEE69" s="285"/>
      <c r="WEF69" s="285"/>
      <c r="WEG69" s="285"/>
      <c r="WEH69" s="285"/>
      <c r="WEI69" s="285"/>
      <c r="WEJ69" s="285"/>
      <c r="WEK69" s="285"/>
      <c r="WEL69" s="285"/>
      <c r="WEM69" s="285"/>
      <c r="WEN69" s="285"/>
      <c r="WEO69" s="285"/>
      <c r="WEP69" s="285"/>
      <c r="WEQ69" s="285"/>
      <c r="WER69" s="285"/>
      <c r="WES69" s="285"/>
      <c r="WET69" s="285"/>
      <c r="WEU69" s="285"/>
      <c r="WEV69" s="285"/>
      <c r="WEW69" s="285"/>
      <c r="WEX69" s="285"/>
      <c r="WEY69" s="285"/>
      <c r="WEZ69" s="285"/>
      <c r="WFA69" s="285"/>
      <c r="WFB69" s="285"/>
      <c r="WFC69" s="285"/>
      <c r="WFD69" s="285"/>
      <c r="WFE69" s="285"/>
      <c r="WFF69" s="285"/>
      <c r="WFG69" s="285"/>
      <c r="WFH69" s="285"/>
      <c r="WFI69" s="285"/>
      <c r="WFJ69" s="285"/>
      <c r="WFK69" s="285"/>
      <c r="WFL69" s="285"/>
      <c r="WFM69" s="285"/>
      <c r="WFN69" s="285"/>
      <c r="WFO69" s="285"/>
      <c r="WFP69" s="285"/>
      <c r="WFQ69" s="285"/>
      <c r="WFR69" s="285"/>
      <c r="WFS69" s="285"/>
      <c r="WFT69" s="285"/>
      <c r="WFU69" s="285"/>
      <c r="WFV69" s="285"/>
      <c r="WFW69" s="285"/>
      <c r="WFX69" s="285"/>
      <c r="WFY69" s="285"/>
      <c r="WFZ69" s="285"/>
      <c r="WGA69" s="285"/>
      <c r="WGB69" s="285"/>
      <c r="WGC69" s="285"/>
      <c r="WGD69" s="285"/>
      <c r="WGE69" s="285"/>
      <c r="WGF69" s="285"/>
      <c r="WGG69" s="285"/>
      <c r="WGH69" s="285"/>
      <c r="WGI69" s="285"/>
      <c r="WGJ69" s="285"/>
      <c r="WGK69" s="285"/>
      <c r="WGL69" s="285"/>
      <c r="WGM69" s="285"/>
      <c r="WGN69" s="285"/>
      <c r="WGO69" s="285"/>
      <c r="WGP69" s="285"/>
      <c r="WGQ69" s="285"/>
      <c r="WGR69" s="285"/>
      <c r="WGS69" s="285"/>
      <c r="WGT69" s="285"/>
      <c r="WGU69" s="285"/>
      <c r="WGV69" s="285"/>
      <c r="WGW69" s="285"/>
      <c r="WGX69" s="285"/>
      <c r="WGY69" s="285"/>
      <c r="WGZ69" s="285"/>
      <c r="WHA69" s="285"/>
      <c r="WHB69" s="285"/>
      <c r="WHC69" s="285"/>
      <c r="WHD69" s="285"/>
      <c r="WHE69" s="285"/>
      <c r="WHF69" s="285"/>
      <c r="WHG69" s="285"/>
      <c r="WHH69" s="285"/>
      <c r="WHI69" s="285"/>
      <c r="WHJ69" s="285"/>
      <c r="WHK69" s="285"/>
      <c r="WHL69" s="285"/>
      <c r="WHM69" s="285"/>
      <c r="WHN69" s="285"/>
      <c r="WHO69" s="285"/>
      <c r="WHP69" s="285"/>
      <c r="WHQ69" s="285"/>
      <c r="WHR69" s="285"/>
      <c r="WHS69" s="285"/>
      <c r="WHT69" s="285"/>
      <c r="WHU69" s="285"/>
      <c r="WHV69" s="285"/>
      <c r="WHW69" s="285"/>
      <c r="WHX69" s="285"/>
      <c r="WHY69" s="285"/>
      <c r="WHZ69" s="285"/>
      <c r="WIA69" s="285"/>
      <c r="WIB69" s="285"/>
      <c r="WIC69" s="285"/>
      <c r="WID69" s="285"/>
      <c r="WIE69" s="285"/>
      <c r="WIF69" s="285"/>
      <c r="WIG69" s="285"/>
      <c r="WIH69" s="285"/>
      <c r="WII69" s="285"/>
      <c r="WIJ69" s="285"/>
      <c r="WIK69" s="285"/>
      <c r="WIL69" s="285"/>
      <c r="WIM69" s="285"/>
      <c r="WIN69" s="285"/>
      <c r="WIO69" s="285"/>
      <c r="WIP69" s="285"/>
      <c r="WIQ69" s="285"/>
      <c r="WIR69" s="285"/>
      <c r="WIS69" s="285"/>
      <c r="WIT69" s="285"/>
      <c r="WIU69" s="285"/>
      <c r="WIV69" s="285"/>
      <c r="WIW69" s="285"/>
      <c r="WIX69" s="285"/>
      <c r="WIY69" s="285"/>
      <c r="WIZ69" s="285"/>
      <c r="WJA69" s="285"/>
      <c r="WJB69" s="285"/>
      <c r="WJC69" s="285"/>
      <c r="WJD69" s="285"/>
      <c r="WJE69" s="285"/>
      <c r="WJF69" s="285"/>
      <c r="WJG69" s="285"/>
      <c r="WJH69" s="285"/>
      <c r="WJI69" s="285"/>
      <c r="WJJ69" s="285"/>
      <c r="WJK69" s="285"/>
      <c r="WJL69" s="285"/>
      <c r="WJM69" s="285"/>
      <c r="WJN69" s="285"/>
      <c r="WJO69" s="285"/>
      <c r="WJP69" s="285"/>
      <c r="WJQ69" s="285"/>
      <c r="WJR69" s="285"/>
      <c r="WJS69" s="285"/>
      <c r="WJT69" s="285"/>
      <c r="WJU69" s="285"/>
      <c r="WJV69" s="285"/>
      <c r="WJW69" s="285"/>
      <c r="WJX69" s="285"/>
      <c r="WJY69" s="285"/>
      <c r="WJZ69" s="285"/>
      <c r="WKA69" s="285"/>
      <c r="WKB69" s="285"/>
      <c r="WKC69" s="285"/>
      <c r="WKD69" s="285"/>
      <c r="WKE69" s="285"/>
      <c r="WKF69" s="285"/>
      <c r="WKG69" s="285"/>
      <c r="WKH69" s="285"/>
      <c r="WKI69" s="285"/>
      <c r="WKJ69" s="285"/>
      <c r="WKK69" s="285"/>
      <c r="WKL69" s="285"/>
      <c r="WKM69" s="285"/>
      <c r="WKN69" s="285"/>
      <c r="WKO69" s="285"/>
      <c r="WKP69" s="285"/>
      <c r="WKQ69" s="285"/>
      <c r="WKR69" s="285"/>
      <c r="WKS69" s="285"/>
      <c r="WKT69" s="285"/>
      <c r="WKU69" s="285"/>
      <c r="WKV69" s="285"/>
      <c r="WKW69" s="285"/>
      <c r="WKX69" s="285"/>
      <c r="WKY69" s="285"/>
      <c r="WKZ69" s="285"/>
      <c r="WLA69" s="285"/>
      <c r="WLB69" s="285"/>
      <c r="WLC69" s="285"/>
      <c r="WLD69" s="285"/>
      <c r="WLE69" s="285"/>
      <c r="WLF69" s="285"/>
      <c r="WLG69" s="285"/>
      <c r="WLH69" s="285"/>
      <c r="WLI69" s="285"/>
      <c r="WLJ69" s="285"/>
      <c r="WLK69" s="285"/>
      <c r="WLL69" s="285"/>
      <c r="WLM69" s="285"/>
      <c r="WLN69" s="285"/>
      <c r="WLO69" s="285"/>
      <c r="WLP69" s="285"/>
      <c r="WLQ69" s="285"/>
      <c r="WLR69" s="285"/>
      <c r="WLS69" s="285"/>
      <c r="WLT69" s="285"/>
      <c r="WLU69" s="285"/>
      <c r="WLV69" s="285"/>
      <c r="WLW69" s="285"/>
      <c r="WLX69" s="285"/>
      <c r="WLY69" s="285"/>
      <c r="WLZ69" s="285"/>
      <c r="WMA69" s="285"/>
      <c r="WMB69" s="285"/>
      <c r="WMC69" s="285"/>
      <c r="WMD69" s="285"/>
      <c r="WME69" s="285"/>
      <c r="WMF69" s="285"/>
      <c r="WMG69" s="285"/>
      <c r="WMH69" s="285"/>
      <c r="WMI69" s="285"/>
      <c r="WMJ69" s="285"/>
      <c r="WMK69" s="285"/>
      <c r="WML69" s="285"/>
      <c r="WMM69" s="285"/>
      <c r="WMN69" s="285"/>
      <c r="WMO69" s="285"/>
      <c r="WMP69" s="285"/>
      <c r="WMQ69" s="285"/>
      <c r="WMR69" s="285"/>
      <c r="WMS69" s="285"/>
      <c r="WMT69" s="285"/>
      <c r="WMU69" s="285"/>
      <c r="WMV69" s="285"/>
      <c r="WMW69" s="285"/>
      <c r="WMX69" s="285"/>
      <c r="WMY69" s="285"/>
      <c r="WMZ69" s="285"/>
      <c r="WNA69" s="285"/>
      <c r="WNB69" s="285"/>
      <c r="WNC69" s="285"/>
      <c r="WND69" s="285"/>
      <c r="WNE69" s="285"/>
      <c r="WNF69" s="285"/>
      <c r="WNG69" s="285"/>
      <c r="WNH69" s="285"/>
      <c r="WNI69" s="285"/>
      <c r="WNJ69" s="285"/>
      <c r="WNK69" s="285"/>
      <c r="WNL69" s="285"/>
      <c r="WNM69" s="285"/>
      <c r="WNN69" s="285"/>
      <c r="WNO69" s="285"/>
      <c r="WNP69" s="285"/>
      <c r="WNQ69" s="285"/>
      <c r="WNR69" s="285"/>
      <c r="WNS69" s="285"/>
      <c r="WNT69" s="285"/>
      <c r="WNU69" s="285"/>
      <c r="WNV69" s="285"/>
      <c r="WNW69" s="285"/>
      <c r="WNX69" s="285"/>
      <c r="WNY69" s="285"/>
      <c r="WNZ69" s="285"/>
      <c r="WOA69" s="285"/>
      <c r="WOB69" s="285"/>
      <c r="WOC69" s="285"/>
      <c r="WOD69" s="285"/>
      <c r="WOE69" s="285"/>
      <c r="WOF69" s="285"/>
      <c r="WOG69" s="285"/>
      <c r="WOH69" s="285"/>
      <c r="WOI69" s="285"/>
      <c r="WOJ69" s="285"/>
      <c r="WOK69" s="285"/>
      <c r="WOL69" s="285"/>
      <c r="WOM69" s="285"/>
      <c r="WON69" s="285"/>
      <c r="WOO69" s="285"/>
      <c r="WOP69" s="285"/>
      <c r="WOQ69" s="285"/>
      <c r="WOR69" s="285"/>
      <c r="WOS69" s="285"/>
      <c r="WOT69" s="285"/>
      <c r="WOU69" s="285"/>
      <c r="WOV69" s="285"/>
      <c r="WOW69" s="285"/>
      <c r="WOX69" s="285"/>
      <c r="WOY69" s="285"/>
      <c r="WOZ69" s="285"/>
      <c r="WPA69" s="285"/>
      <c r="WPB69" s="285"/>
      <c r="WPC69" s="285"/>
      <c r="WPD69" s="285"/>
      <c r="WPE69" s="285"/>
      <c r="WPF69" s="285"/>
      <c r="WPG69" s="285"/>
      <c r="WPH69" s="285"/>
      <c r="WPI69" s="285"/>
      <c r="WPJ69" s="285"/>
      <c r="WPK69" s="285"/>
      <c r="WPL69" s="285"/>
      <c r="WPM69" s="285"/>
      <c r="WPN69" s="285"/>
      <c r="WPO69" s="285"/>
      <c r="WPP69" s="285"/>
      <c r="WPQ69" s="285"/>
      <c r="WPR69" s="285"/>
      <c r="WPS69" s="285"/>
      <c r="WPT69" s="285"/>
      <c r="WPU69" s="285"/>
      <c r="WPV69" s="285"/>
      <c r="WPW69" s="285"/>
      <c r="WPX69" s="285"/>
      <c r="WPY69" s="285"/>
      <c r="WPZ69" s="285"/>
      <c r="WQA69" s="285"/>
      <c r="WQB69" s="285"/>
      <c r="WQC69" s="285"/>
      <c r="WQD69" s="285"/>
      <c r="WQE69" s="285"/>
      <c r="WQF69" s="285"/>
      <c r="WQG69" s="285"/>
      <c r="WQH69" s="285"/>
      <c r="WQI69" s="285"/>
      <c r="WQJ69" s="285"/>
      <c r="WQK69" s="285"/>
      <c r="WQL69" s="285"/>
      <c r="WQM69" s="285"/>
      <c r="WQN69" s="285"/>
      <c r="WQO69" s="285"/>
      <c r="WQP69" s="285"/>
      <c r="WQQ69" s="285"/>
      <c r="WQR69" s="285"/>
      <c r="WQS69" s="285"/>
      <c r="WQT69" s="285"/>
      <c r="WQU69" s="285"/>
      <c r="WQV69" s="285"/>
      <c r="WQW69" s="285"/>
      <c r="WQX69" s="285"/>
      <c r="WQY69" s="285"/>
      <c r="WQZ69" s="285"/>
      <c r="WRA69" s="285"/>
      <c r="WRB69" s="285"/>
      <c r="WRC69" s="285"/>
      <c r="WRD69" s="285"/>
      <c r="WRE69" s="285"/>
      <c r="WRF69" s="285"/>
      <c r="WRG69" s="285"/>
      <c r="WRH69" s="285"/>
      <c r="WRI69" s="285"/>
      <c r="WRJ69" s="285"/>
      <c r="WRK69" s="285"/>
      <c r="WRL69" s="285"/>
      <c r="WRM69" s="285"/>
      <c r="WRN69" s="285"/>
      <c r="WRO69" s="285"/>
      <c r="WRP69" s="285"/>
      <c r="WRQ69" s="285"/>
      <c r="WRR69" s="285"/>
      <c r="WRS69" s="285"/>
      <c r="WRT69" s="285"/>
      <c r="WRU69" s="285"/>
      <c r="WRV69" s="285"/>
      <c r="WRW69" s="285"/>
      <c r="WRX69" s="285"/>
      <c r="WRY69" s="285"/>
      <c r="WRZ69" s="285"/>
      <c r="WSA69" s="285"/>
      <c r="WSB69" s="285"/>
      <c r="WSC69" s="285"/>
      <c r="WSD69" s="285"/>
      <c r="WSE69" s="285"/>
      <c r="WSF69" s="285"/>
      <c r="WSG69" s="285"/>
      <c r="WSH69" s="285"/>
      <c r="WSI69" s="285"/>
      <c r="WSJ69" s="285"/>
      <c r="WSK69" s="285"/>
      <c r="WSL69" s="285"/>
      <c r="WSM69" s="285"/>
      <c r="WSN69" s="285"/>
      <c r="WSO69" s="285"/>
      <c r="WSP69" s="285"/>
      <c r="WSQ69" s="285"/>
      <c r="WSR69" s="285"/>
      <c r="WSS69" s="285"/>
      <c r="WST69" s="285"/>
      <c r="WSU69" s="285"/>
      <c r="WSV69" s="285"/>
      <c r="WSW69" s="285"/>
      <c r="WSX69" s="285"/>
      <c r="WSY69" s="285"/>
      <c r="WSZ69" s="285"/>
      <c r="WTA69" s="285"/>
      <c r="WTB69" s="285"/>
      <c r="WTC69" s="285"/>
      <c r="WTD69" s="285"/>
      <c r="WTE69" s="285"/>
      <c r="WTF69" s="285"/>
      <c r="WTG69" s="285"/>
      <c r="WTH69" s="285"/>
      <c r="WTI69" s="285"/>
      <c r="WTJ69" s="285"/>
      <c r="WTK69" s="285"/>
      <c r="WTL69" s="285"/>
      <c r="WTM69" s="285"/>
      <c r="WTN69" s="285"/>
      <c r="WTO69" s="285"/>
      <c r="WTP69" s="285"/>
      <c r="WTQ69" s="285"/>
      <c r="WTR69" s="285"/>
      <c r="WTS69" s="285"/>
      <c r="WTT69" s="285"/>
      <c r="WTU69" s="285"/>
      <c r="WTV69" s="285"/>
      <c r="WTW69" s="285"/>
      <c r="WTX69" s="285"/>
      <c r="WTY69" s="285"/>
      <c r="WTZ69" s="285"/>
      <c r="WUA69" s="285"/>
      <c r="WUB69" s="285"/>
      <c r="WUC69" s="285"/>
      <c r="WUD69" s="285"/>
      <c r="WUE69" s="285"/>
      <c r="WUF69" s="285"/>
      <c r="WUG69" s="285"/>
      <c r="WUH69" s="285"/>
      <c r="WUI69" s="285"/>
      <c r="WUJ69" s="285"/>
      <c r="WUK69" s="285"/>
      <c r="WUL69" s="285"/>
      <c r="WUM69" s="285"/>
      <c r="WUN69" s="285"/>
      <c r="WUO69" s="285"/>
      <c r="WUP69" s="285"/>
      <c r="WUQ69" s="285"/>
      <c r="WUR69" s="285"/>
      <c r="WUS69" s="285"/>
      <c r="WUT69" s="285"/>
      <c r="WUU69" s="285"/>
      <c r="WUV69" s="285"/>
      <c r="WUW69" s="285"/>
      <c r="WUX69" s="285"/>
      <c r="WUY69" s="285"/>
      <c r="WUZ69" s="285"/>
      <c r="WVA69" s="285"/>
      <c r="WVB69" s="285"/>
      <c r="WVC69" s="285"/>
      <c r="WVD69" s="285"/>
      <c r="WVE69" s="285"/>
      <c r="WVF69" s="285"/>
      <c r="WVG69" s="285"/>
      <c r="WVH69" s="285"/>
      <c r="WVI69" s="285"/>
      <c r="WVJ69" s="285"/>
      <c r="WVK69" s="285"/>
      <c r="WVL69" s="285"/>
      <c r="WVM69" s="285"/>
      <c r="WVN69" s="285"/>
      <c r="WVO69" s="285"/>
      <c r="WVP69" s="285"/>
      <c r="WVQ69" s="285"/>
      <c r="WVR69" s="285"/>
      <c r="WVS69" s="285"/>
      <c r="WVT69" s="285"/>
      <c r="WVU69" s="285"/>
      <c r="WVV69" s="285"/>
      <c r="WVW69" s="285"/>
      <c r="WVX69" s="285"/>
      <c r="WVY69" s="285"/>
      <c r="WVZ69" s="285"/>
      <c r="WWA69" s="285"/>
      <c r="WWB69" s="285"/>
      <c r="WWC69" s="285"/>
      <c r="WWD69" s="285"/>
      <c r="WWE69" s="285"/>
      <c r="WWF69" s="285"/>
      <c r="WWG69" s="285"/>
      <c r="WWH69" s="285"/>
      <c r="WWI69" s="285"/>
      <c r="WWJ69" s="285"/>
      <c r="WWK69" s="285"/>
      <c r="WWL69" s="285"/>
      <c r="WWM69" s="285"/>
      <c r="WWN69" s="285"/>
      <c r="WWO69" s="285"/>
      <c r="WWP69" s="285"/>
      <c r="WWQ69" s="285"/>
      <c r="WWR69" s="285"/>
      <c r="WWS69" s="285"/>
      <c r="WWT69" s="285"/>
      <c r="WWU69" s="285"/>
      <c r="WWV69" s="285"/>
      <c r="WWW69" s="285"/>
      <c r="WWX69" s="285"/>
      <c r="WWY69" s="285"/>
      <c r="WWZ69" s="285"/>
      <c r="WXA69" s="285"/>
      <c r="WXB69" s="285"/>
      <c r="WXC69" s="285"/>
      <c r="WXD69" s="285"/>
      <c r="WXE69" s="285"/>
      <c r="WXF69" s="285"/>
      <c r="WXG69" s="285"/>
      <c r="WXH69" s="285"/>
      <c r="WXI69" s="285"/>
      <c r="WXJ69" s="285"/>
      <c r="WXK69" s="285"/>
      <c r="WXL69" s="285"/>
      <c r="WXM69" s="285"/>
      <c r="WXN69" s="285"/>
      <c r="WXO69" s="285"/>
      <c r="WXP69" s="285"/>
      <c r="WXQ69" s="285"/>
      <c r="WXR69" s="285"/>
      <c r="WXS69" s="285"/>
      <c r="WXT69" s="285"/>
      <c r="WXU69" s="285"/>
      <c r="WXV69" s="285"/>
      <c r="WXW69" s="285"/>
      <c r="WXX69" s="285"/>
      <c r="WXY69" s="285"/>
      <c r="WXZ69" s="285"/>
      <c r="WYA69" s="285"/>
      <c r="WYB69" s="285"/>
      <c r="WYC69" s="285"/>
      <c r="WYD69" s="285"/>
      <c r="WYE69" s="285"/>
      <c r="WYF69" s="285"/>
      <c r="WYG69" s="285"/>
      <c r="WYH69" s="285"/>
      <c r="WYI69" s="285"/>
      <c r="WYJ69" s="285"/>
      <c r="WYK69" s="285"/>
      <c r="WYL69" s="285"/>
      <c r="WYM69" s="285"/>
      <c r="WYN69" s="285"/>
      <c r="WYO69" s="285"/>
      <c r="WYP69" s="285"/>
      <c r="WYQ69" s="285"/>
      <c r="WYR69" s="285"/>
      <c r="WYS69" s="285"/>
      <c r="WYT69" s="285"/>
      <c r="WYU69" s="285"/>
      <c r="WYV69" s="285"/>
      <c r="WYW69" s="285"/>
      <c r="WYX69" s="285"/>
      <c r="WYY69" s="285"/>
      <c r="WYZ69" s="285"/>
      <c r="WZA69" s="285"/>
      <c r="WZB69" s="285"/>
      <c r="WZC69" s="285"/>
      <c r="WZD69" s="285"/>
      <c r="WZE69" s="285"/>
      <c r="WZF69" s="285"/>
      <c r="WZG69" s="285"/>
      <c r="WZH69" s="285"/>
      <c r="WZI69" s="285"/>
      <c r="WZJ69" s="285"/>
      <c r="WZK69" s="285"/>
      <c r="WZL69" s="285"/>
      <c r="WZM69" s="285"/>
      <c r="WZN69" s="285"/>
      <c r="WZO69" s="285"/>
      <c r="WZP69" s="285"/>
      <c r="WZQ69" s="285"/>
      <c r="WZR69" s="285"/>
      <c r="WZS69" s="285"/>
      <c r="WZT69" s="285"/>
      <c r="WZU69" s="285"/>
      <c r="WZV69" s="285"/>
      <c r="WZW69" s="285"/>
      <c r="WZX69" s="285"/>
      <c r="WZY69" s="285"/>
      <c r="WZZ69" s="285"/>
      <c r="XAA69" s="285"/>
      <c r="XAB69" s="285"/>
      <c r="XAC69" s="285"/>
      <c r="XAD69" s="285"/>
      <c r="XAE69" s="285"/>
      <c r="XAF69" s="285"/>
      <c r="XAG69" s="285"/>
      <c r="XAH69" s="285"/>
      <c r="XAI69" s="285"/>
      <c r="XAJ69" s="285"/>
      <c r="XAK69" s="285"/>
      <c r="XAL69" s="285"/>
      <c r="XAM69" s="285"/>
      <c r="XAN69" s="285"/>
      <c r="XAO69" s="285"/>
      <c r="XAP69" s="285"/>
      <c r="XAQ69" s="285"/>
      <c r="XAR69" s="285"/>
      <c r="XAS69" s="285"/>
      <c r="XAT69" s="285"/>
      <c r="XAU69" s="285"/>
      <c r="XAV69" s="285"/>
      <c r="XAW69" s="285"/>
      <c r="XAX69" s="285"/>
      <c r="XAY69" s="285"/>
      <c r="XAZ69" s="285"/>
      <c r="XBA69" s="285"/>
      <c r="XBB69" s="285"/>
      <c r="XBC69" s="285"/>
      <c r="XBD69" s="285"/>
      <c r="XBE69" s="285"/>
      <c r="XBF69" s="285"/>
      <c r="XBG69" s="285"/>
      <c r="XBH69" s="285"/>
      <c r="XBI69" s="285"/>
      <c r="XBJ69" s="285"/>
      <c r="XBK69" s="285"/>
      <c r="XBL69" s="285"/>
      <c r="XBM69" s="285"/>
      <c r="XBN69" s="285"/>
      <c r="XBO69" s="285"/>
      <c r="XBP69" s="285"/>
      <c r="XBQ69" s="285"/>
      <c r="XBR69" s="285"/>
      <c r="XBS69" s="285"/>
      <c r="XBT69" s="285"/>
      <c r="XBU69" s="285"/>
      <c r="XBV69" s="285"/>
      <c r="XBW69" s="285"/>
      <c r="XBX69" s="285"/>
      <c r="XBY69" s="285"/>
      <c r="XBZ69" s="285"/>
      <c r="XCA69" s="285"/>
      <c r="XCB69" s="285"/>
      <c r="XCC69" s="285"/>
      <c r="XCD69" s="285"/>
      <c r="XCE69" s="285"/>
      <c r="XCF69" s="285"/>
      <c r="XCG69" s="285"/>
      <c r="XCH69" s="285"/>
      <c r="XCI69" s="285"/>
      <c r="XCJ69" s="285"/>
      <c r="XCK69" s="285"/>
      <c r="XCL69" s="285"/>
      <c r="XCM69" s="285"/>
      <c r="XCN69" s="285"/>
      <c r="XCO69" s="285"/>
      <c r="XCP69" s="285"/>
      <c r="XCQ69" s="285"/>
      <c r="XCR69" s="285"/>
      <c r="XCS69" s="285"/>
      <c r="XCT69" s="285"/>
      <c r="XCU69" s="285"/>
      <c r="XCV69" s="285"/>
      <c r="XCW69" s="285"/>
      <c r="XCX69" s="285"/>
      <c r="XCY69" s="285"/>
      <c r="XCZ69" s="285"/>
      <c r="XDA69" s="285"/>
      <c r="XDB69" s="285"/>
      <c r="XDC69" s="285"/>
      <c r="XDD69" s="285"/>
      <c r="XDE69" s="285"/>
      <c r="XDF69" s="285"/>
      <c r="XDG69" s="285"/>
      <c r="XDH69" s="285"/>
      <c r="XDI69" s="285"/>
      <c r="XDJ69" s="285"/>
      <c r="XDK69" s="285"/>
      <c r="XDL69" s="285"/>
      <c r="XDM69" s="285"/>
      <c r="XDN69" s="285"/>
      <c r="XDO69" s="285"/>
      <c r="XDP69" s="285"/>
      <c r="XDQ69" s="285"/>
      <c r="XDR69" s="285"/>
      <c r="XDS69" s="285"/>
      <c r="XDT69" s="285"/>
      <c r="XDU69" s="285"/>
      <c r="XDV69" s="285"/>
      <c r="XDW69" s="285"/>
      <c r="XDX69" s="285"/>
      <c r="XDY69" s="285"/>
      <c r="XDZ69" s="285"/>
      <c r="XEA69" s="285"/>
      <c r="XEB69" s="285"/>
      <c r="XEC69" s="285"/>
      <c r="XED69" s="285"/>
      <c r="XEE69" s="285"/>
      <c r="XEF69" s="285"/>
      <c r="XEG69" s="285"/>
      <c r="XEH69" s="285"/>
      <c r="XEI69" s="285"/>
      <c r="XEJ69" s="285"/>
      <c r="XEK69" s="285"/>
      <c r="XEL69" s="285"/>
      <c r="XEM69" s="285"/>
      <c r="XEN69" s="285"/>
      <c r="XEO69" s="285"/>
      <c r="XEP69" s="285"/>
      <c r="XEQ69" s="285"/>
      <c r="XER69" s="285"/>
      <c r="XES69" s="285"/>
      <c r="XET69" s="285"/>
      <c r="XEU69" s="285"/>
      <c r="XEV69" s="285"/>
      <c r="XEW69" s="285"/>
      <c r="XEX69" s="285"/>
      <c r="XEY69" s="285"/>
      <c r="XEZ69" s="285"/>
      <c r="XFA69" s="285"/>
      <c r="XFB69" s="285"/>
    </row>
    <row r="70" spans="1:16382" ht="60">
      <c r="A70" s="288" t="s">
        <v>1010</v>
      </c>
      <c r="B70" s="279">
        <v>440209</v>
      </c>
      <c r="C70" s="280" t="s">
        <v>51</v>
      </c>
      <c r="D70" s="283" t="s">
        <v>1012</v>
      </c>
      <c r="E70" s="283"/>
      <c r="F70" s="283"/>
      <c r="G70" s="282">
        <v>2020003050144</v>
      </c>
      <c r="H70" s="291" t="s">
        <v>1079</v>
      </c>
      <c r="I70" s="436">
        <v>1405000000</v>
      </c>
      <c r="J70" s="284" t="s">
        <v>1020</v>
      </c>
      <c r="K70" s="284" t="s">
        <v>1036</v>
      </c>
      <c r="L70" s="289">
        <f>+I69+I70</f>
        <v>5737334000</v>
      </c>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5"/>
      <c r="AY70" s="285"/>
      <c r="AZ70" s="285"/>
      <c r="BA70" s="285"/>
      <c r="BB70" s="285"/>
      <c r="BC70" s="285"/>
      <c r="BD70" s="285"/>
      <c r="BE70" s="285"/>
      <c r="BF70" s="285"/>
      <c r="BG70" s="285"/>
      <c r="BH70" s="285"/>
      <c r="BI70" s="285"/>
      <c r="BJ70" s="285"/>
      <c r="BK70" s="285"/>
      <c r="BL70" s="285"/>
      <c r="BM70" s="285"/>
      <c r="BN70" s="285"/>
      <c r="BO70" s="285"/>
      <c r="BP70" s="285"/>
      <c r="BQ70" s="285"/>
      <c r="BR70" s="285"/>
      <c r="BS70" s="285"/>
      <c r="BT70" s="285"/>
      <c r="BU70" s="285"/>
      <c r="BV70" s="285"/>
      <c r="BW70" s="285"/>
      <c r="BX70" s="285"/>
      <c r="BY70" s="285"/>
      <c r="BZ70" s="285"/>
      <c r="CA70" s="285"/>
      <c r="CB70" s="285"/>
      <c r="CC70" s="285"/>
      <c r="CD70" s="285"/>
      <c r="CE70" s="285"/>
      <c r="CF70" s="285"/>
      <c r="CG70" s="285"/>
      <c r="CH70" s="285"/>
      <c r="CI70" s="285"/>
      <c r="CJ70" s="285"/>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c r="EO70" s="285"/>
      <c r="EP70" s="285"/>
      <c r="EQ70" s="285"/>
      <c r="ER70" s="285"/>
      <c r="ES70" s="285"/>
      <c r="ET70" s="285"/>
      <c r="EU70" s="285"/>
      <c r="EV70" s="285"/>
      <c r="EW70" s="285"/>
      <c r="EX70" s="285"/>
      <c r="EY70" s="285"/>
      <c r="EZ70" s="285"/>
      <c r="FA70" s="285"/>
      <c r="FB70" s="285"/>
      <c r="FC70" s="285"/>
      <c r="FD70" s="285"/>
      <c r="FE70" s="285"/>
      <c r="FF70" s="285"/>
      <c r="FG70" s="285"/>
      <c r="FH70" s="285"/>
      <c r="FI70" s="285"/>
      <c r="FJ70" s="285"/>
      <c r="FK70" s="285"/>
      <c r="FL70" s="285"/>
      <c r="FM70" s="285"/>
      <c r="FN70" s="285"/>
      <c r="FO70" s="285"/>
      <c r="FP70" s="285"/>
      <c r="FQ70" s="285"/>
      <c r="FR70" s="285"/>
      <c r="FS70" s="285"/>
      <c r="FT70" s="285"/>
      <c r="FU70" s="285"/>
      <c r="FV70" s="285"/>
      <c r="FW70" s="285"/>
      <c r="FX70" s="285"/>
      <c r="FY70" s="285"/>
      <c r="FZ70" s="285"/>
      <c r="GA70" s="285"/>
      <c r="GB70" s="285"/>
      <c r="GC70" s="285"/>
      <c r="GD70" s="285"/>
      <c r="GE70" s="285"/>
      <c r="GF70" s="285"/>
      <c r="GG70" s="285"/>
      <c r="GH70" s="285"/>
      <c r="GI70" s="285"/>
      <c r="GJ70" s="285"/>
      <c r="GK70" s="285"/>
      <c r="GL70" s="285"/>
      <c r="GM70" s="285"/>
      <c r="GN70" s="285"/>
      <c r="GO70" s="285"/>
      <c r="GP70" s="285"/>
      <c r="GQ70" s="285"/>
      <c r="GR70" s="285"/>
      <c r="GS70" s="285"/>
      <c r="GT70" s="285"/>
      <c r="GU70" s="285"/>
      <c r="GV70" s="285"/>
      <c r="GW70" s="285"/>
      <c r="GX70" s="285"/>
      <c r="GY70" s="285"/>
      <c r="GZ70" s="285"/>
      <c r="HA70" s="285"/>
      <c r="HB70" s="285"/>
      <c r="HC70" s="285"/>
      <c r="HD70" s="285"/>
      <c r="HE70" s="285"/>
      <c r="HF70" s="285"/>
      <c r="HG70" s="285"/>
      <c r="HH70" s="285"/>
      <c r="HI70" s="285"/>
      <c r="HJ70" s="285"/>
      <c r="HK70" s="285"/>
      <c r="HL70" s="285"/>
      <c r="HM70" s="285"/>
      <c r="HN70" s="285"/>
      <c r="HO70" s="285"/>
      <c r="HP70" s="285"/>
      <c r="HQ70" s="285"/>
      <c r="HR70" s="285"/>
      <c r="HS70" s="285"/>
      <c r="HT70" s="285"/>
      <c r="HU70" s="285"/>
      <c r="HV70" s="285"/>
      <c r="HW70" s="285"/>
      <c r="HX70" s="285"/>
      <c r="HY70" s="285"/>
      <c r="HZ70" s="285"/>
      <c r="IA70" s="285"/>
      <c r="IB70" s="285"/>
      <c r="IC70" s="285"/>
      <c r="ID70" s="285"/>
      <c r="IE70" s="285"/>
      <c r="IF70" s="285"/>
      <c r="IG70" s="285"/>
      <c r="IH70" s="285"/>
      <c r="II70" s="285"/>
      <c r="IJ70" s="285"/>
      <c r="IK70" s="285"/>
      <c r="IL70" s="285"/>
      <c r="IM70" s="285"/>
      <c r="IN70" s="285"/>
      <c r="IO70" s="285"/>
      <c r="IP70" s="285"/>
      <c r="IQ70" s="285"/>
      <c r="IR70" s="285"/>
      <c r="IS70" s="285"/>
      <c r="IT70" s="285"/>
      <c r="IU70" s="285"/>
      <c r="IV70" s="285"/>
      <c r="IW70" s="285"/>
      <c r="IX70" s="285"/>
      <c r="IY70" s="285"/>
      <c r="IZ70" s="285"/>
      <c r="JA70" s="285"/>
      <c r="JB70" s="285"/>
      <c r="JC70" s="285"/>
      <c r="JD70" s="285"/>
      <c r="JE70" s="285"/>
      <c r="JF70" s="285"/>
      <c r="JG70" s="285"/>
      <c r="JH70" s="285"/>
      <c r="JI70" s="285"/>
      <c r="JJ70" s="285"/>
      <c r="JK70" s="285"/>
      <c r="JL70" s="285"/>
      <c r="JM70" s="285"/>
      <c r="JN70" s="285"/>
      <c r="JO70" s="285"/>
      <c r="JP70" s="285"/>
      <c r="JQ70" s="285"/>
      <c r="JR70" s="285"/>
      <c r="JS70" s="285"/>
      <c r="JT70" s="285"/>
      <c r="JU70" s="285"/>
      <c r="JV70" s="285"/>
      <c r="JW70" s="285"/>
      <c r="JX70" s="285"/>
      <c r="JY70" s="285"/>
      <c r="JZ70" s="285"/>
      <c r="KA70" s="285"/>
      <c r="KB70" s="285"/>
      <c r="KC70" s="285"/>
      <c r="KD70" s="285"/>
      <c r="KE70" s="285"/>
      <c r="KF70" s="285"/>
      <c r="KG70" s="285"/>
      <c r="KH70" s="285"/>
      <c r="KI70" s="285"/>
      <c r="KJ70" s="285"/>
      <c r="KK70" s="285"/>
      <c r="KL70" s="285"/>
      <c r="KM70" s="285"/>
      <c r="KN70" s="285"/>
      <c r="KO70" s="285"/>
      <c r="KP70" s="285"/>
      <c r="KQ70" s="285"/>
      <c r="KR70" s="285"/>
      <c r="KS70" s="285"/>
      <c r="KT70" s="285"/>
      <c r="KU70" s="285"/>
      <c r="KV70" s="285"/>
      <c r="KW70" s="285"/>
      <c r="KX70" s="285"/>
      <c r="KY70" s="285"/>
      <c r="KZ70" s="285"/>
      <c r="LA70" s="285"/>
      <c r="LB70" s="285"/>
      <c r="LC70" s="285"/>
      <c r="LD70" s="285"/>
      <c r="LE70" s="285"/>
      <c r="LF70" s="285"/>
      <c r="LG70" s="285"/>
      <c r="LH70" s="285"/>
      <c r="LI70" s="285"/>
      <c r="LJ70" s="285"/>
      <c r="LK70" s="285"/>
      <c r="LL70" s="285"/>
      <c r="LM70" s="285"/>
      <c r="LN70" s="285"/>
      <c r="LO70" s="285"/>
      <c r="LP70" s="285"/>
      <c r="LQ70" s="285"/>
      <c r="LR70" s="285"/>
      <c r="LS70" s="285"/>
      <c r="LT70" s="285"/>
      <c r="LU70" s="285"/>
      <c r="LV70" s="285"/>
      <c r="LW70" s="285"/>
      <c r="LX70" s="285"/>
      <c r="LY70" s="285"/>
      <c r="LZ70" s="285"/>
      <c r="MA70" s="285"/>
      <c r="MB70" s="285"/>
      <c r="MC70" s="285"/>
      <c r="MD70" s="285"/>
      <c r="ME70" s="285"/>
      <c r="MF70" s="285"/>
      <c r="MG70" s="285"/>
      <c r="MH70" s="285"/>
      <c r="MI70" s="285"/>
      <c r="MJ70" s="285"/>
      <c r="MK70" s="285"/>
      <c r="ML70" s="285"/>
      <c r="MM70" s="285"/>
      <c r="MN70" s="285"/>
      <c r="MO70" s="285"/>
      <c r="MP70" s="285"/>
      <c r="MQ70" s="285"/>
      <c r="MR70" s="285"/>
      <c r="MS70" s="285"/>
      <c r="MT70" s="285"/>
      <c r="MU70" s="285"/>
      <c r="MV70" s="285"/>
      <c r="MW70" s="285"/>
      <c r="MX70" s="285"/>
      <c r="MY70" s="285"/>
      <c r="MZ70" s="285"/>
      <c r="NA70" s="285"/>
      <c r="NB70" s="285"/>
      <c r="NC70" s="285"/>
      <c r="ND70" s="285"/>
      <c r="NE70" s="285"/>
      <c r="NF70" s="285"/>
      <c r="NG70" s="285"/>
      <c r="NH70" s="285"/>
      <c r="NI70" s="285"/>
      <c r="NJ70" s="285"/>
      <c r="NK70" s="285"/>
      <c r="NL70" s="285"/>
      <c r="NM70" s="285"/>
      <c r="NN70" s="285"/>
      <c r="NO70" s="285"/>
      <c r="NP70" s="285"/>
      <c r="NQ70" s="285"/>
      <c r="NR70" s="285"/>
      <c r="NS70" s="285"/>
      <c r="NT70" s="285"/>
      <c r="NU70" s="285"/>
      <c r="NV70" s="285"/>
      <c r="NW70" s="285"/>
      <c r="NX70" s="285"/>
      <c r="NY70" s="285"/>
      <c r="NZ70" s="285"/>
      <c r="OA70" s="285"/>
      <c r="OB70" s="285"/>
      <c r="OC70" s="285"/>
      <c r="OD70" s="285"/>
      <c r="OE70" s="285"/>
      <c r="OF70" s="285"/>
      <c r="OG70" s="285"/>
      <c r="OH70" s="285"/>
      <c r="OI70" s="285"/>
      <c r="OJ70" s="285"/>
      <c r="OK70" s="285"/>
      <c r="OL70" s="285"/>
      <c r="OM70" s="285"/>
      <c r="ON70" s="285"/>
      <c r="OO70" s="285"/>
      <c r="OP70" s="285"/>
      <c r="OQ70" s="285"/>
      <c r="OR70" s="285"/>
      <c r="OS70" s="285"/>
      <c r="OT70" s="285"/>
      <c r="OU70" s="285"/>
      <c r="OV70" s="285"/>
      <c r="OW70" s="285"/>
      <c r="OX70" s="285"/>
      <c r="OY70" s="285"/>
      <c r="OZ70" s="285"/>
      <c r="PA70" s="285"/>
      <c r="PB70" s="285"/>
      <c r="PC70" s="285"/>
      <c r="PD70" s="285"/>
      <c r="PE70" s="285"/>
      <c r="PF70" s="285"/>
      <c r="PG70" s="285"/>
      <c r="PH70" s="285"/>
      <c r="PI70" s="285"/>
      <c r="PJ70" s="285"/>
      <c r="PK70" s="285"/>
      <c r="PL70" s="285"/>
      <c r="PM70" s="285"/>
      <c r="PN70" s="285"/>
      <c r="PO70" s="285"/>
      <c r="PP70" s="285"/>
      <c r="PQ70" s="285"/>
      <c r="PR70" s="285"/>
      <c r="PS70" s="285"/>
      <c r="PT70" s="285"/>
      <c r="PU70" s="285"/>
      <c r="PV70" s="285"/>
      <c r="PW70" s="285"/>
      <c r="PX70" s="285"/>
      <c r="PY70" s="285"/>
      <c r="PZ70" s="285"/>
      <c r="QA70" s="285"/>
      <c r="QB70" s="285"/>
      <c r="QC70" s="285"/>
      <c r="QD70" s="285"/>
      <c r="QE70" s="285"/>
      <c r="QF70" s="285"/>
      <c r="QG70" s="285"/>
      <c r="QH70" s="285"/>
      <c r="QI70" s="285"/>
      <c r="QJ70" s="285"/>
      <c r="QK70" s="285"/>
      <c r="QL70" s="285"/>
      <c r="QM70" s="285"/>
      <c r="QN70" s="285"/>
      <c r="QO70" s="285"/>
      <c r="QP70" s="285"/>
      <c r="QQ70" s="285"/>
      <c r="QR70" s="285"/>
      <c r="QS70" s="285"/>
      <c r="QT70" s="285"/>
      <c r="QU70" s="285"/>
      <c r="QV70" s="285"/>
      <c r="QW70" s="285"/>
      <c r="QX70" s="285"/>
      <c r="QY70" s="285"/>
      <c r="QZ70" s="285"/>
      <c r="RA70" s="285"/>
      <c r="RB70" s="285"/>
      <c r="RC70" s="285"/>
      <c r="RD70" s="285"/>
      <c r="RE70" s="285"/>
      <c r="RF70" s="285"/>
      <c r="RG70" s="285"/>
      <c r="RH70" s="285"/>
      <c r="RI70" s="285"/>
      <c r="RJ70" s="285"/>
      <c r="RK70" s="285"/>
      <c r="RL70" s="285"/>
      <c r="RM70" s="285"/>
      <c r="RN70" s="285"/>
      <c r="RO70" s="285"/>
      <c r="RP70" s="285"/>
      <c r="RQ70" s="285"/>
      <c r="RR70" s="285"/>
      <c r="RS70" s="285"/>
      <c r="RT70" s="285"/>
      <c r="RU70" s="285"/>
      <c r="RV70" s="285"/>
      <c r="RW70" s="285"/>
      <c r="RX70" s="285"/>
      <c r="RY70" s="285"/>
      <c r="RZ70" s="285"/>
      <c r="SA70" s="285"/>
      <c r="SB70" s="285"/>
      <c r="SC70" s="285"/>
      <c r="SD70" s="285"/>
      <c r="SE70" s="285"/>
      <c r="SF70" s="285"/>
      <c r="SG70" s="285"/>
      <c r="SH70" s="285"/>
      <c r="SI70" s="285"/>
      <c r="SJ70" s="285"/>
      <c r="SK70" s="285"/>
      <c r="SL70" s="285"/>
      <c r="SM70" s="285"/>
      <c r="SN70" s="285"/>
      <c r="SO70" s="285"/>
      <c r="SP70" s="285"/>
      <c r="SQ70" s="285"/>
      <c r="SR70" s="285"/>
      <c r="SS70" s="285"/>
      <c r="ST70" s="285"/>
      <c r="SU70" s="285"/>
      <c r="SV70" s="285"/>
      <c r="SW70" s="285"/>
      <c r="SX70" s="285"/>
      <c r="SY70" s="285"/>
      <c r="SZ70" s="285"/>
      <c r="TA70" s="285"/>
      <c r="TB70" s="285"/>
      <c r="TC70" s="285"/>
      <c r="TD70" s="285"/>
      <c r="TE70" s="285"/>
      <c r="TF70" s="285"/>
      <c r="TG70" s="285"/>
      <c r="TH70" s="285"/>
      <c r="TI70" s="285"/>
      <c r="TJ70" s="285"/>
      <c r="TK70" s="285"/>
      <c r="TL70" s="285"/>
      <c r="TM70" s="285"/>
      <c r="TN70" s="285"/>
      <c r="TO70" s="285"/>
      <c r="TP70" s="285"/>
      <c r="TQ70" s="285"/>
      <c r="TR70" s="285"/>
      <c r="TS70" s="285"/>
      <c r="TT70" s="285"/>
      <c r="TU70" s="285"/>
      <c r="TV70" s="285"/>
      <c r="TW70" s="285"/>
      <c r="TX70" s="285"/>
      <c r="TY70" s="285"/>
      <c r="TZ70" s="285"/>
      <c r="UA70" s="285"/>
      <c r="UB70" s="285"/>
      <c r="UC70" s="285"/>
      <c r="UD70" s="285"/>
      <c r="UE70" s="285"/>
      <c r="UF70" s="285"/>
      <c r="UG70" s="285"/>
      <c r="UH70" s="285"/>
      <c r="UI70" s="285"/>
      <c r="UJ70" s="285"/>
      <c r="UK70" s="285"/>
      <c r="UL70" s="285"/>
      <c r="UM70" s="285"/>
      <c r="UN70" s="285"/>
      <c r="UO70" s="285"/>
      <c r="UP70" s="285"/>
      <c r="UQ70" s="285"/>
      <c r="UR70" s="285"/>
      <c r="US70" s="285"/>
      <c r="UT70" s="285"/>
      <c r="UU70" s="285"/>
      <c r="UV70" s="285"/>
      <c r="UW70" s="285"/>
      <c r="UX70" s="285"/>
      <c r="UY70" s="285"/>
      <c r="UZ70" s="285"/>
      <c r="VA70" s="285"/>
      <c r="VB70" s="285"/>
      <c r="VC70" s="285"/>
      <c r="VD70" s="285"/>
      <c r="VE70" s="285"/>
      <c r="VF70" s="285"/>
      <c r="VG70" s="285"/>
      <c r="VH70" s="285"/>
      <c r="VI70" s="285"/>
      <c r="VJ70" s="285"/>
      <c r="VK70" s="285"/>
      <c r="VL70" s="285"/>
      <c r="VM70" s="285"/>
      <c r="VN70" s="285"/>
      <c r="VO70" s="285"/>
      <c r="VP70" s="285"/>
      <c r="VQ70" s="285"/>
      <c r="VR70" s="285"/>
      <c r="VS70" s="285"/>
      <c r="VT70" s="285"/>
      <c r="VU70" s="285"/>
      <c r="VV70" s="285"/>
      <c r="VW70" s="285"/>
      <c r="VX70" s="285"/>
      <c r="VY70" s="285"/>
      <c r="VZ70" s="285"/>
      <c r="WA70" s="285"/>
      <c r="WB70" s="285"/>
      <c r="WC70" s="285"/>
      <c r="WD70" s="285"/>
      <c r="WE70" s="285"/>
      <c r="WF70" s="285"/>
      <c r="WG70" s="285"/>
      <c r="WH70" s="285"/>
      <c r="WI70" s="285"/>
      <c r="WJ70" s="285"/>
      <c r="WK70" s="285"/>
      <c r="WL70" s="285"/>
      <c r="WM70" s="285"/>
      <c r="WN70" s="285"/>
      <c r="WO70" s="285"/>
      <c r="WP70" s="285"/>
      <c r="WQ70" s="285"/>
      <c r="WR70" s="285"/>
      <c r="WS70" s="285"/>
      <c r="WT70" s="285"/>
      <c r="WU70" s="285"/>
      <c r="WV70" s="285"/>
      <c r="WW70" s="285"/>
      <c r="WX70" s="285"/>
      <c r="WY70" s="285"/>
      <c r="WZ70" s="285"/>
      <c r="XA70" s="285"/>
      <c r="XB70" s="285"/>
      <c r="XC70" s="285"/>
      <c r="XD70" s="285"/>
      <c r="XE70" s="285"/>
      <c r="XF70" s="285"/>
      <c r="XG70" s="285"/>
      <c r="XH70" s="285"/>
      <c r="XI70" s="285"/>
      <c r="XJ70" s="285"/>
      <c r="XK70" s="285"/>
      <c r="XL70" s="285"/>
      <c r="XM70" s="285"/>
      <c r="XN70" s="285"/>
      <c r="XO70" s="285"/>
      <c r="XP70" s="285"/>
      <c r="XQ70" s="285"/>
      <c r="XR70" s="285"/>
      <c r="XS70" s="285"/>
      <c r="XT70" s="285"/>
      <c r="XU70" s="285"/>
      <c r="XV70" s="285"/>
      <c r="XW70" s="285"/>
      <c r="XX70" s="285"/>
      <c r="XY70" s="285"/>
      <c r="XZ70" s="285"/>
      <c r="YA70" s="285"/>
      <c r="YB70" s="285"/>
      <c r="YC70" s="285"/>
      <c r="YD70" s="285"/>
      <c r="YE70" s="285"/>
      <c r="YF70" s="285"/>
      <c r="YG70" s="285"/>
      <c r="YH70" s="285"/>
      <c r="YI70" s="285"/>
      <c r="YJ70" s="285"/>
      <c r="YK70" s="285"/>
      <c r="YL70" s="285"/>
      <c r="YM70" s="285"/>
      <c r="YN70" s="285"/>
      <c r="YO70" s="285"/>
      <c r="YP70" s="285"/>
      <c r="YQ70" s="285"/>
      <c r="YR70" s="285"/>
      <c r="YS70" s="285"/>
      <c r="YT70" s="285"/>
      <c r="YU70" s="285"/>
      <c r="YV70" s="285"/>
      <c r="YW70" s="285"/>
      <c r="YX70" s="285"/>
      <c r="YY70" s="285"/>
      <c r="YZ70" s="285"/>
      <c r="ZA70" s="285"/>
      <c r="ZB70" s="285"/>
      <c r="ZC70" s="285"/>
      <c r="ZD70" s="285"/>
      <c r="ZE70" s="285"/>
      <c r="ZF70" s="285"/>
      <c r="ZG70" s="285"/>
      <c r="ZH70" s="285"/>
      <c r="ZI70" s="285"/>
      <c r="ZJ70" s="285"/>
      <c r="ZK70" s="285"/>
      <c r="ZL70" s="285"/>
      <c r="ZM70" s="285"/>
      <c r="ZN70" s="285"/>
      <c r="ZO70" s="285"/>
      <c r="ZP70" s="285"/>
      <c r="ZQ70" s="285"/>
      <c r="ZR70" s="285"/>
      <c r="ZS70" s="285"/>
      <c r="ZT70" s="285"/>
      <c r="ZU70" s="285"/>
      <c r="ZV70" s="285"/>
      <c r="ZW70" s="285"/>
      <c r="ZX70" s="285"/>
      <c r="ZY70" s="285"/>
      <c r="ZZ70" s="285"/>
      <c r="AAA70" s="285"/>
      <c r="AAB70" s="285"/>
      <c r="AAC70" s="285"/>
      <c r="AAD70" s="285"/>
      <c r="AAE70" s="285"/>
      <c r="AAF70" s="285"/>
      <c r="AAG70" s="285"/>
      <c r="AAH70" s="285"/>
      <c r="AAI70" s="285"/>
      <c r="AAJ70" s="285"/>
      <c r="AAK70" s="285"/>
      <c r="AAL70" s="285"/>
      <c r="AAM70" s="285"/>
      <c r="AAN70" s="285"/>
      <c r="AAO70" s="285"/>
      <c r="AAP70" s="285"/>
      <c r="AAQ70" s="285"/>
      <c r="AAR70" s="285"/>
      <c r="AAS70" s="285"/>
      <c r="AAT70" s="285"/>
      <c r="AAU70" s="285"/>
      <c r="AAV70" s="285"/>
      <c r="AAW70" s="285"/>
      <c r="AAX70" s="285"/>
      <c r="AAY70" s="285"/>
      <c r="AAZ70" s="285"/>
      <c r="ABA70" s="285"/>
      <c r="ABB70" s="285"/>
      <c r="ABC70" s="285"/>
      <c r="ABD70" s="285"/>
      <c r="ABE70" s="285"/>
      <c r="ABF70" s="285"/>
      <c r="ABG70" s="285"/>
      <c r="ABH70" s="285"/>
      <c r="ABI70" s="285"/>
      <c r="ABJ70" s="285"/>
      <c r="ABK70" s="285"/>
      <c r="ABL70" s="285"/>
      <c r="ABM70" s="285"/>
      <c r="ABN70" s="285"/>
      <c r="ABO70" s="285"/>
      <c r="ABP70" s="285"/>
      <c r="ABQ70" s="285"/>
      <c r="ABR70" s="285"/>
      <c r="ABS70" s="285"/>
      <c r="ABT70" s="285"/>
      <c r="ABU70" s="285"/>
      <c r="ABV70" s="285"/>
      <c r="ABW70" s="285"/>
      <c r="ABX70" s="285"/>
      <c r="ABY70" s="285"/>
      <c r="ABZ70" s="285"/>
      <c r="ACA70" s="285"/>
      <c r="ACB70" s="285"/>
      <c r="ACC70" s="285"/>
      <c r="ACD70" s="285"/>
      <c r="ACE70" s="285"/>
      <c r="ACF70" s="285"/>
      <c r="ACG70" s="285"/>
      <c r="ACH70" s="285"/>
      <c r="ACI70" s="285"/>
      <c r="ACJ70" s="285"/>
      <c r="ACK70" s="285"/>
      <c r="ACL70" s="285"/>
      <c r="ACM70" s="285"/>
      <c r="ACN70" s="285"/>
      <c r="ACO70" s="285"/>
      <c r="ACP70" s="285"/>
      <c r="ACQ70" s="285"/>
      <c r="ACR70" s="285"/>
      <c r="ACS70" s="285"/>
      <c r="ACT70" s="285"/>
      <c r="ACU70" s="285"/>
      <c r="ACV70" s="285"/>
      <c r="ACW70" s="285"/>
      <c r="ACX70" s="285"/>
      <c r="ACY70" s="285"/>
      <c r="ACZ70" s="285"/>
      <c r="ADA70" s="285"/>
      <c r="ADB70" s="285"/>
      <c r="ADC70" s="285"/>
      <c r="ADD70" s="285"/>
      <c r="ADE70" s="285"/>
      <c r="ADF70" s="285"/>
      <c r="ADG70" s="285"/>
      <c r="ADH70" s="285"/>
      <c r="ADI70" s="285"/>
      <c r="ADJ70" s="285"/>
      <c r="ADK70" s="285"/>
      <c r="ADL70" s="285"/>
      <c r="ADM70" s="285"/>
      <c r="ADN70" s="285"/>
      <c r="ADO70" s="285"/>
      <c r="ADP70" s="285"/>
      <c r="ADQ70" s="285"/>
      <c r="ADR70" s="285"/>
      <c r="ADS70" s="285"/>
      <c r="ADT70" s="285"/>
      <c r="ADU70" s="285"/>
      <c r="ADV70" s="285"/>
      <c r="ADW70" s="285"/>
      <c r="ADX70" s="285"/>
      <c r="ADY70" s="285"/>
      <c r="ADZ70" s="285"/>
      <c r="AEA70" s="285"/>
      <c r="AEB70" s="285"/>
      <c r="AEC70" s="285"/>
      <c r="AED70" s="285"/>
      <c r="AEE70" s="285"/>
      <c r="AEF70" s="285"/>
      <c r="AEG70" s="285"/>
      <c r="AEH70" s="285"/>
      <c r="AEI70" s="285"/>
      <c r="AEJ70" s="285"/>
      <c r="AEK70" s="285"/>
      <c r="AEL70" s="285"/>
      <c r="AEM70" s="285"/>
      <c r="AEN70" s="285"/>
      <c r="AEO70" s="285"/>
      <c r="AEP70" s="285"/>
      <c r="AEQ70" s="285"/>
      <c r="AER70" s="285"/>
      <c r="AES70" s="285"/>
      <c r="AET70" s="285"/>
      <c r="AEU70" s="285"/>
      <c r="AEV70" s="285"/>
      <c r="AEW70" s="285"/>
      <c r="AEX70" s="285"/>
      <c r="AEY70" s="285"/>
      <c r="AEZ70" s="285"/>
      <c r="AFA70" s="285"/>
      <c r="AFB70" s="285"/>
      <c r="AFC70" s="285"/>
      <c r="AFD70" s="285"/>
      <c r="AFE70" s="285"/>
      <c r="AFF70" s="285"/>
      <c r="AFG70" s="285"/>
      <c r="AFH70" s="285"/>
      <c r="AFI70" s="285"/>
      <c r="AFJ70" s="285"/>
      <c r="AFK70" s="285"/>
      <c r="AFL70" s="285"/>
      <c r="AFM70" s="285"/>
      <c r="AFN70" s="285"/>
      <c r="AFO70" s="285"/>
      <c r="AFP70" s="285"/>
      <c r="AFQ70" s="285"/>
      <c r="AFR70" s="285"/>
      <c r="AFS70" s="285"/>
      <c r="AFT70" s="285"/>
      <c r="AFU70" s="285"/>
      <c r="AFV70" s="285"/>
      <c r="AFW70" s="285"/>
      <c r="AFX70" s="285"/>
      <c r="AFY70" s="285"/>
      <c r="AFZ70" s="285"/>
      <c r="AGA70" s="285"/>
      <c r="AGB70" s="285"/>
      <c r="AGC70" s="285"/>
      <c r="AGD70" s="285"/>
      <c r="AGE70" s="285"/>
      <c r="AGF70" s="285"/>
      <c r="AGG70" s="285"/>
      <c r="AGH70" s="285"/>
      <c r="AGI70" s="285"/>
      <c r="AGJ70" s="285"/>
      <c r="AGK70" s="285"/>
      <c r="AGL70" s="285"/>
      <c r="AGM70" s="285"/>
      <c r="AGN70" s="285"/>
      <c r="AGO70" s="285"/>
      <c r="AGP70" s="285"/>
      <c r="AGQ70" s="285"/>
      <c r="AGR70" s="285"/>
      <c r="AGS70" s="285"/>
      <c r="AGT70" s="285"/>
      <c r="AGU70" s="285"/>
      <c r="AGV70" s="285"/>
      <c r="AGW70" s="285"/>
      <c r="AGX70" s="285"/>
      <c r="AGY70" s="285"/>
      <c r="AGZ70" s="285"/>
      <c r="AHA70" s="285"/>
      <c r="AHB70" s="285"/>
      <c r="AHC70" s="285"/>
      <c r="AHD70" s="285"/>
      <c r="AHE70" s="285"/>
      <c r="AHF70" s="285"/>
      <c r="AHG70" s="285"/>
      <c r="AHH70" s="285"/>
      <c r="AHI70" s="285"/>
      <c r="AHJ70" s="285"/>
      <c r="AHK70" s="285"/>
      <c r="AHL70" s="285"/>
      <c r="AHM70" s="285"/>
      <c r="AHN70" s="285"/>
      <c r="AHO70" s="285"/>
      <c r="AHP70" s="285"/>
      <c r="AHQ70" s="285"/>
      <c r="AHR70" s="285"/>
      <c r="AHS70" s="285"/>
      <c r="AHT70" s="285"/>
      <c r="AHU70" s="285"/>
      <c r="AHV70" s="285"/>
      <c r="AHW70" s="285"/>
      <c r="AHX70" s="285"/>
      <c r="AHY70" s="285"/>
      <c r="AHZ70" s="285"/>
      <c r="AIA70" s="285"/>
      <c r="AIB70" s="285"/>
      <c r="AIC70" s="285"/>
      <c r="AID70" s="285"/>
      <c r="AIE70" s="285"/>
      <c r="AIF70" s="285"/>
      <c r="AIG70" s="285"/>
      <c r="AIH70" s="285"/>
      <c r="AII70" s="285"/>
      <c r="AIJ70" s="285"/>
      <c r="AIK70" s="285"/>
      <c r="AIL70" s="285"/>
      <c r="AIM70" s="285"/>
      <c r="AIN70" s="285"/>
      <c r="AIO70" s="285"/>
      <c r="AIP70" s="285"/>
      <c r="AIQ70" s="285"/>
      <c r="AIR70" s="285"/>
      <c r="AIS70" s="285"/>
      <c r="AIT70" s="285"/>
      <c r="AIU70" s="285"/>
      <c r="AIV70" s="285"/>
      <c r="AIW70" s="285"/>
      <c r="AIX70" s="285"/>
      <c r="AIY70" s="285"/>
      <c r="AIZ70" s="285"/>
      <c r="AJA70" s="285"/>
      <c r="AJB70" s="285"/>
      <c r="AJC70" s="285"/>
      <c r="AJD70" s="285"/>
      <c r="AJE70" s="285"/>
      <c r="AJF70" s="285"/>
      <c r="AJG70" s="285"/>
      <c r="AJH70" s="285"/>
      <c r="AJI70" s="285"/>
      <c r="AJJ70" s="285"/>
      <c r="AJK70" s="285"/>
      <c r="AJL70" s="285"/>
      <c r="AJM70" s="285"/>
      <c r="AJN70" s="285"/>
      <c r="AJO70" s="285"/>
      <c r="AJP70" s="285"/>
      <c r="AJQ70" s="285"/>
      <c r="AJR70" s="285"/>
      <c r="AJS70" s="285"/>
      <c r="AJT70" s="285"/>
      <c r="AJU70" s="285"/>
      <c r="AJV70" s="285"/>
      <c r="AJW70" s="285"/>
      <c r="AJX70" s="285"/>
      <c r="AJY70" s="285"/>
      <c r="AJZ70" s="285"/>
      <c r="AKA70" s="285"/>
      <c r="AKB70" s="285"/>
      <c r="AKC70" s="285"/>
      <c r="AKD70" s="285"/>
      <c r="AKE70" s="285"/>
      <c r="AKF70" s="285"/>
      <c r="AKG70" s="285"/>
      <c r="AKH70" s="285"/>
      <c r="AKI70" s="285"/>
      <c r="AKJ70" s="285"/>
      <c r="AKK70" s="285"/>
      <c r="AKL70" s="285"/>
      <c r="AKM70" s="285"/>
      <c r="AKN70" s="285"/>
      <c r="AKO70" s="285"/>
      <c r="AKP70" s="285"/>
      <c r="AKQ70" s="285"/>
      <c r="AKR70" s="285"/>
      <c r="AKS70" s="285"/>
      <c r="AKT70" s="285"/>
      <c r="AKU70" s="285"/>
      <c r="AKV70" s="285"/>
      <c r="AKW70" s="285"/>
      <c r="AKX70" s="285"/>
      <c r="AKY70" s="285"/>
      <c r="AKZ70" s="285"/>
      <c r="ALA70" s="285"/>
      <c r="ALB70" s="285"/>
      <c r="ALC70" s="285"/>
      <c r="ALD70" s="285"/>
      <c r="ALE70" s="285"/>
      <c r="ALF70" s="285"/>
      <c r="ALG70" s="285"/>
      <c r="ALH70" s="285"/>
      <c r="ALI70" s="285"/>
      <c r="ALJ70" s="285"/>
      <c r="ALK70" s="285"/>
      <c r="ALL70" s="285"/>
      <c r="ALM70" s="285"/>
      <c r="ALN70" s="285"/>
      <c r="ALO70" s="285"/>
      <c r="ALP70" s="285"/>
      <c r="ALQ70" s="285"/>
      <c r="ALR70" s="285"/>
      <c r="ALS70" s="285"/>
      <c r="ALT70" s="285"/>
      <c r="ALU70" s="285"/>
      <c r="ALV70" s="285"/>
      <c r="ALW70" s="285"/>
      <c r="ALX70" s="285"/>
      <c r="ALY70" s="285"/>
      <c r="ALZ70" s="285"/>
      <c r="AMA70" s="285"/>
      <c r="AMB70" s="285"/>
      <c r="AMC70" s="285"/>
      <c r="AMD70" s="285"/>
      <c r="AME70" s="285"/>
      <c r="AMF70" s="285"/>
      <c r="AMG70" s="285"/>
      <c r="AMH70" s="285"/>
      <c r="AMI70" s="285"/>
      <c r="AMJ70" s="285"/>
      <c r="AMK70" s="285"/>
      <c r="AML70" s="285"/>
      <c r="AMM70" s="285"/>
      <c r="AMN70" s="285"/>
      <c r="AMO70" s="285"/>
      <c r="AMP70" s="285"/>
      <c r="AMQ70" s="285"/>
      <c r="AMR70" s="285"/>
      <c r="AMS70" s="285"/>
      <c r="AMT70" s="285"/>
      <c r="AMU70" s="285"/>
      <c r="AMV70" s="285"/>
      <c r="AMW70" s="285"/>
      <c r="AMX70" s="285"/>
      <c r="AMY70" s="285"/>
      <c r="AMZ70" s="285"/>
      <c r="ANA70" s="285"/>
      <c r="ANB70" s="285"/>
      <c r="ANC70" s="285"/>
      <c r="AND70" s="285"/>
      <c r="ANE70" s="285"/>
      <c r="ANF70" s="285"/>
      <c r="ANG70" s="285"/>
      <c r="ANH70" s="285"/>
      <c r="ANI70" s="285"/>
      <c r="ANJ70" s="285"/>
      <c r="ANK70" s="285"/>
      <c r="ANL70" s="285"/>
      <c r="ANM70" s="285"/>
      <c r="ANN70" s="285"/>
      <c r="ANO70" s="285"/>
      <c r="ANP70" s="285"/>
      <c r="ANQ70" s="285"/>
      <c r="ANR70" s="285"/>
      <c r="ANS70" s="285"/>
      <c r="ANT70" s="285"/>
      <c r="ANU70" s="285"/>
      <c r="ANV70" s="285"/>
      <c r="ANW70" s="285"/>
      <c r="ANX70" s="285"/>
      <c r="ANY70" s="285"/>
      <c r="ANZ70" s="285"/>
      <c r="AOA70" s="285"/>
      <c r="AOB70" s="285"/>
      <c r="AOC70" s="285"/>
      <c r="AOD70" s="285"/>
      <c r="AOE70" s="285"/>
      <c r="AOF70" s="285"/>
      <c r="AOG70" s="285"/>
      <c r="AOH70" s="285"/>
      <c r="AOI70" s="285"/>
      <c r="AOJ70" s="285"/>
      <c r="AOK70" s="285"/>
      <c r="AOL70" s="285"/>
      <c r="AOM70" s="285"/>
      <c r="AON70" s="285"/>
      <c r="AOO70" s="285"/>
      <c r="AOP70" s="285"/>
      <c r="AOQ70" s="285"/>
      <c r="AOR70" s="285"/>
      <c r="AOS70" s="285"/>
      <c r="AOT70" s="285"/>
      <c r="AOU70" s="285"/>
      <c r="AOV70" s="285"/>
      <c r="AOW70" s="285"/>
      <c r="AOX70" s="285"/>
      <c r="AOY70" s="285"/>
      <c r="AOZ70" s="285"/>
      <c r="APA70" s="285"/>
      <c r="APB70" s="285"/>
      <c r="APC70" s="285"/>
      <c r="APD70" s="285"/>
      <c r="APE70" s="285"/>
      <c r="APF70" s="285"/>
      <c r="APG70" s="285"/>
      <c r="APH70" s="285"/>
      <c r="API70" s="285"/>
      <c r="APJ70" s="285"/>
      <c r="APK70" s="285"/>
      <c r="APL70" s="285"/>
      <c r="APM70" s="285"/>
      <c r="APN70" s="285"/>
      <c r="APO70" s="285"/>
      <c r="APP70" s="285"/>
      <c r="APQ70" s="285"/>
      <c r="APR70" s="285"/>
      <c r="APS70" s="285"/>
      <c r="APT70" s="285"/>
      <c r="APU70" s="285"/>
      <c r="APV70" s="285"/>
      <c r="APW70" s="285"/>
      <c r="APX70" s="285"/>
      <c r="APY70" s="285"/>
      <c r="APZ70" s="285"/>
      <c r="AQA70" s="285"/>
      <c r="AQB70" s="285"/>
      <c r="AQC70" s="285"/>
      <c r="AQD70" s="285"/>
      <c r="AQE70" s="285"/>
      <c r="AQF70" s="285"/>
      <c r="AQG70" s="285"/>
      <c r="AQH70" s="285"/>
      <c r="AQI70" s="285"/>
      <c r="AQJ70" s="285"/>
      <c r="AQK70" s="285"/>
      <c r="AQL70" s="285"/>
      <c r="AQM70" s="285"/>
      <c r="AQN70" s="285"/>
      <c r="AQO70" s="285"/>
      <c r="AQP70" s="285"/>
      <c r="AQQ70" s="285"/>
      <c r="AQR70" s="285"/>
      <c r="AQS70" s="285"/>
      <c r="AQT70" s="285"/>
      <c r="AQU70" s="285"/>
      <c r="AQV70" s="285"/>
      <c r="AQW70" s="285"/>
      <c r="AQX70" s="285"/>
      <c r="AQY70" s="285"/>
      <c r="AQZ70" s="285"/>
      <c r="ARA70" s="285"/>
      <c r="ARB70" s="285"/>
      <c r="ARC70" s="285"/>
      <c r="ARD70" s="285"/>
      <c r="ARE70" s="285"/>
      <c r="ARF70" s="285"/>
      <c r="ARG70" s="285"/>
      <c r="ARH70" s="285"/>
      <c r="ARI70" s="285"/>
      <c r="ARJ70" s="285"/>
      <c r="ARK70" s="285"/>
      <c r="ARL70" s="285"/>
      <c r="ARM70" s="285"/>
      <c r="ARN70" s="285"/>
      <c r="ARO70" s="285"/>
      <c r="ARP70" s="285"/>
      <c r="ARQ70" s="285"/>
      <c r="ARR70" s="285"/>
      <c r="ARS70" s="285"/>
      <c r="ART70" s="285"/>
      <c r="ARU70" s="285"/>
      <c r="ARV70" s="285"/>
      <c r="ARW70" s="285"/>
      <c r="ARX70" s="285"/>
      <c r="ARY70" s="285"/>
      <c r="ARZ70" s="285"/>
      <c r="ASA70" s="285"/>
      <c r="ASB70" s="285"/>
      <c r="ASC70" s="285"/>
      <c r="ASD70" s="285"/>
      <c r="ASE70" s="285"/>
      <c r="ASF70" s="285"/>
      <c r="ASG70" s="285"/>
      <c r="ASH70" s="285"/>
      <c r="ASI70" s="285"/>
      <c r="ASJ70" s="285"/>
      <c r="ASK70" s="285"/>
      <c r="ASL70" s="285"/>
      <c r="ASM70" s="285"/>
      <c r="ASN70" s="285"/>
      <c r="ASO70" s="285"/>
      <c r="ASP70" s="285"/>
      <c r="ASQ70" s="285"/>
      <c r="ASR70" s="285"/>
      <c r="ASS70" s="285"/>
      <c r="AST70" s="285"/>
      <c r="ASU70" s="285"/>
      <c r="ASV70" s="285"/>
      <c r="ASW70" s="285"/>
      <c r="ASX70" s="285"/>
      <c r="ASY70" s="285"/>
      <c r="ASZ70" s="285"/>
      <c r="ATA70" s="285"/>
      <c r="ATB70" s="285"/>
      <c r="ATC70" s="285"/>
      <c r="ATD70" s="285"/>
      <c r="ATE70" s="285"/>
      <c r="ATF70" s="285"/>
      <c r="ATG70" s="285"/>
      <c r="ATH70" s="285"/>
      <c r="ATI70" s="285"/>
      <c r="ATJ70" s="285"/>
      <c r="ATK70" s="285"/>
      <c r="ATL70" s="285"/>
      <c r="ATM70" s="285"/>
      <c r="ATN70" s="285"/>
      <c r="ATO70" s="285"/>
      <c r="ATP70" s="285"/>
      <c r="ATQ70" s="285"/>
      <c r="ATR70" s="285"/>
      <c r="ATS70" s="285"/>
      <c r="ATT70" s="285"/>
      <c r="ATU70" s="285"/>
      <c r="ATV70" s="285"/>
      <c r="ATW70" s="285"/>
      <c r="ATX70" s="285"/>
      <c r="ATY70" s="285"/>
      <c r="ATZ70" s="285"/>
      <c r="AUA70" s="285"/>
      <c r="AUB70" s="285"/>
      <c r="AUC70" s="285"/>
      <c r="AUD70" s="285"/>
      <c r="AUE70" s="285"/>
      <c r="AUF70" s="285"/>
      <c r="AUG70" s="285"/>
      <c r="AUH70" s="285"/>
      <c r="AUI70" s="285"/>
      <c r="AUJ70" s="285"/>
      <c r="AUK70" s="285"/>
      <c r="AUL70" s="285"/>
      <c r="AUM70" s="285"/>
      <c r="AUN70" s="285"/>
      <c r="AUO70" s="285"/>
      <c r="AUP70" s="285"/>
      <c r="AUQ70" s="285"/>
      <c r="AUR70" s="285"/>
      <c r="AUS70" s="285"/>
      <c r="AUT70" s="285"/>
      <c r="AUU70" s="285"/>
      <c r="AUV70" s="285"/>
      <c r="AUW70" s="285"/>
      <c r="AUX70" s="285"/>
      <c r="AUY70" s="285"/>
      <c r="AUZ70" s="285"/>
      <c r="AVA70" s="285"/>
      <c r="AVB70" s="285"/>
      <c r="AVC70" s="285"/>
      <c r="AVD70" s="285"/>
      <c r="AVE70" s="285"/>
      <c r="AVF70" s="285"/>
      <c r="AVG70" s="285"/>
      <c r="AVH70" s="285"/>
      <c r="AVI70" s="285"/>
      <c r="AVJ70" s="285"/>
      <c r="AVK70" s="285"/>
      <c r="AVL70" s="285"/>
      <c r="AVM70" s="285"/>
      <c r="AVN70" s="285"/>
      <c r="AVO70" s="285"/>
      <c r="AVP70" s="285"/>
      <c r="AVQ70" s="285"/>
      <c r="AVR70" s="285"/>
      <c r="AVS70" s="285"/>
      <c r="AVT70" s="285"/>
      <c r="AVU70" s="285"/>
      <c r="AVV70" s="285"/>
      <c r="AVW70" s="285"/>
      <c r="AVX70" s="285"/>
      <c r="AVY70" s="285"/>
      <c r="AVZ70" s="285"/>
      <c r="AWA70" s="285"/>
      <c r="AWB70" s="285"/>
      <c r="AWC70" s="285"/>
      <c r="AWD70" s="285"/>
      <c r="AWE70" s="285"/>
      <c r="AWF70" s="285"/>
      <c r="AWG70" s="285"/>
      <c r="AWH70" s="285"/>
      <c r="AWI70" s="285"/>
      <c r="AWJ70" s="285"/>
      <c r="AWK70" s="285"/>
      <c r="AWL70" s="285"/>
      <c r="AWM70" s="285"/>
      <c r="AWN70" s="285"/>
      <c r="AWO70" s="285"/>
      <c r="AWP70" s="285"/>
      <c r="AWQ70" s="285"/>
      <c r="AWR70" s="285"/>
      <c r="AWS70" s="285"/>
      <c r="AWT70" s="285"/>
      <c r="AWU70" s="285"/>
      <c r="AWV70" s="285"/>
      <c r="AWW70" s="285"/>
      <c r="AWX70" s="285"/>
      <c r="AWY70" s="285"/>
      <c r="AWZ70" s="285"/>
      <c r="AXA70" s="285"/>
      <c r="AXB70" s="285"/>
      <c r="AXC70" s="285"/>
      <c r="AXD70" s="285"/>
      <c r="AXE70" s="285"/>
      <c r="AXF70" s="285"/>
      <c r="AXG70" s="285"/>
      <c r="AXH70" s="285"/>
      <c r="AXI70" s="285"/>
      <c r="AXJ70" s="285"/>
      <c r="AXK70" s="285"/>
      <c r="AXL70" s="285"/>
      <c r="AXM70" s="285"/>
      <c r="AXN70" s="285"/>
      <c r="AXO70" s="285"/>
      <c r="AXP70" s="285"/>
      <c r="AXQ70" s="285"/>
      <c r="AXR70" s="285"/>
      <c r="AXS70" s="285"/>
      <c r="AXT70" s="285"/>
      <c r="AXU70" s="285"/>
      <c r="AXV70" s="285"/>
      <c r="AXW70" s="285"/>
      <c r="AXX70" s="285"/>
      <c r="AXY70" s="285"/>
      <c r="AXZ70" s="285"/>
      <c r="AYA70" s="285"/>
      <c r="AYB70" s="285"/>
      <c r="AYC70" s="285"/>
      <c r="AYD70" s="285"/>
      <c r="AYE70" s="285"/>
      <c r="AYF70" s="285"/>
      <c r="AYG70" s="285"/>
      <c r="AYH70" s="285"/>
      <c r="AYI70" s="285"/>
      <c r="AYJ70" s="285"/>
      <c r="AYK70" s="285"/>
      <c r="AYL70" s="285"/>
      <c r="AYM70" s="285"/>
      <c r="AYN70" s="285"/>
      <c r="AYO70" s="285"/>
      <c r="AYP70" s="285"/>
      <c r="AYQ70" s="285"/>
      <c r="AYR70" s="285"/>
      <c r="AYS70" s="285"/>
      <c r="AYT70" s="285"/>
      <c r="AYU70" s="285"/>
      <c r="AYV70" s="285"/>
      <c r="AYW70" s="285"/>
      <c r="AYX70" s="285"/>
      <c r="AYY70" s="285"/>
      <c r="AYZ70" s="285"/>
      <c r="AZA70" s="285"/>
      <c r="AZB70" s="285"/>
      <c r="AZC70" s="285"/>
      <c r="AZD70" s="285"/>
      <c r="AZE70" s="285"/>
      <c r="AZF70" s="285"/>
      <c r="AZG70" s="285"/>
      <c r="AZH70" s="285"/>
      <c r="AZI70" s="285"/>
      <c r="AZJ70" s="285"/>
      <c r="AZK70" s="285"/>
      <c r="AZL70" s="285"/>
      <c r="AZM70" s="285"/>
      <c r="AZN70" s="285"/>
      <c r="AZO70" s="285"/>
      <c r="AZP70" s="285"/>
      <c r="AZQ70" s="285"/>
      <c r="AZR70" s="285"/>
      <c r="AZS70" s="285"/>
      <c r="AZT70" s="285"/>
      <c r="AZU70" s="285"/>
      <c r="AZV70" s="285"/>
      <c r="AZW70" s="285"/>
      <c r="AZX70" s="285"/>
      <c r="AZY70" s="285"/>
      <c r="AZZ70" s="285"/>
      <c r="BAA70" s="285"/>
      <c r="BAB70" s="285"/>
      <c r="BAC70" s="285"/>
      <c r="BAD70" s="285"/>
      <c r="BAE70" s="285"/>
      <c r="BAF70" s="285"/>
      <c r="BAG70" s="285"/>
      <c r="BAH70" s="285"/>
      <c r="BAI70" s="285"/>
      <c r="BAJ70" s="285"/>
      <c r="BAK70" s="285"/>
      <c r="BAL70" s="285"/>
      <c r="BAM70" s="285"/>
      <c r="BAN70" s="285"/>
      <c r="BAO70" s="285"/>
      <c r="BAP70" s="285"/>
      <c r="BAQ70" s="285"/>
      <c r="BAR70" s="285"/>
      <c r="BAS70" s="285"/>
      <c r="BAT70" s="285"/>
      <c r="BAU70" s="285"/>
      <c r="BAV70" s="285"/>
      <c r="BAW70" s="285"/>
      <c r="BAX70" s="285"/>
      <c r="BAY70" s="285"/>
      <c r="BAZ70" s="285"/>
      <c r="BBA70" s="285"/>
      <c r="BBB70" s="285"/>
      <c r="BBC70" s="285"/>
      <c r="BBD70" s="285"/>
      <c r="BBE70" s="285"/>
      <c r="BBF70" s="285"/>
      <c r="BBG70" s="285"/>
      <c r="BBH70" s="285"/>
      <c r="BBI70" s="285"/>
      <c r="BBJ70" s="285"/>
      <c r="BBK70" s="285"/>
      <c r="BBL70" s="285"/>
      <c r="BBM70" s="285"/>
      <c r="BBN70" s="285"/>
      <c r="BBO70" s="285"/>
      <c r="BBP70" s="285"/>
      <c r="BBQ70" s="285"/>
      <c r="BBR70" s="285"/>
      <c r="BBS70" s="285"/>
      <c r="BBT70" s="285"/>
      <c r="BBU70" s="285"/>
      <c r="BBV70" s="285"/>
      <c r="BBW70" s="285"/>
      <c r="BBX70" s="285"/>
      <c r="BBY70" s="285"/>
      <c r="BBZ70" s="285"/>
      <c r="BCA70" s="285"/>
      <c r="BCB70" s="285"/>
      <c r="BCC70" s="285"/>
      <c r="BCD70" s="285"/>
      <c r="BCE70" s="285"/>
      <c r="BCF70" s="285"/>
      <c r="BCG70" s="285"/>
      <c r="BCH70" s="285"/>
      <c r="BCI70" s="285"/>
      <c r="BCJ70" s="285"/>
      <c r="BCK70" s="285"/>
      <c r="BCL70" s="285"/>
      <c r="BCM70" s="285"/>
      <c r="BCN70" s="285"/>
      <c r="BCO70" s="285"/>
      <c r="BCP70" s="285"/>
      <c r="BCQ70" s="285"/>
      <c r="BCR70" s="285"/>
      <c r="BCS70" s="285"/>
      <c r="BCT70" s="285"/>
      <c r="BCU70" s="285"/>
      <c r="BCV70" s="285"/>
      <c r="BCW70" s="285"/>
      <c r="BCX70" s="285"/>
      <c r="BCY70" s="285"/>
      <c r="BCZ70" s="285"/>
      <c r="BDA70" s="285"/>
      <c r="BDB70" s="285"/>
      <c r="BDC70" s="285"/>
      <c r="BDD70" s="285"/>
      <c r="BDE70" s="285"/>
      <c r="BDF70" s="285"/>
      <c r="BDG70" s="285"/>
      <c r="BDH70" s="285"/>
      <c r="BDI70" s="285"/>
      <c r="BDJ70" s="285"/>
      <c r="BDK70" s="285"/>
      <c r="BDL70" s="285"/>
      <c r="BDM70" s="285"/>
      <c r="BDN70" s="285"/>
      <c r="BDO70" s="285"/>
      <c r="BDP70" s="285"/>
      <c r="BDQ70" s="285"/>
      <c r="BDR70" s="285"/>
      <c r="BDS70" s="285"/>
      <c r="BDT70" s="285"/>
      <c r="BDU70" s="285"/>
      <c r="BDV70" s="285"/>
      <c r="BDW70" s="285"/>
      <c r="BDX70" s="285"/>
      <c r="BDY70" s="285"/>
      <c r="BDZ70" s="285"/>
      <c r="BEA70" s="285"/>
      <c r="BEB70" s="285"/>
      <c r="BEC70" s="285"/>
      <c r="BED70" s="285"/>
      <c r="BEE70" s="285"/>
      <c r="BEF70" s="285"/>
      <c r="BEG70" s="285"/>
      <c r="BEH70" s="285"/>
      <c r="BEI70" s="285"/>
      <c r="BEJ70" s="285"/>
      <c r="BEK70" s="285"/>
      <c r="BEL70" s="285"/>
      <c r="BEM70" s="285"/>
      <c r="BEN70" s="285"/>
      <c r="BEO70" s="285"/>
      <c r="BEP70" s="285"/>
      <c r="BEQ70" s="285"/>
      <c r="BER70" s="285"/>
      <c r="BES70" s="285"/>
      <c r="BET70" s="285"/>
      <c r="BEU70" s="285"/>
      <c r="BEV70" s="285"/>
      <c r="BEW70" s="285"/>
      <c r="BEX70" s="285"/>
      <c r="BEY70" s="285"/>
      <c r="BEZ70" s="285"/>
      <c r="BFA70" s="285"/>
      <c r="BFB70" s="285"/>
      <c r="BFC70" s="285"/>
      <c r="BFD70" s="285"/>
      <c r="BFE70" s="285"/>
      <c r="BFF70" s="285"/>
      <c r="BFG70" s="285"/>
      <c r="BFH70" s="285"/>
      <c r="BFI70" s="285"/>
      <c r="BFJ70" s="285"/>
      <c r="BFK70" s="285"/>
      <c r="BFL70" s="285"/>
      <c r="BFM70" s="285"/>
      <c r="BFN70" s="285"/>
      <c r="BFO70" s="285"/>
      <c r="BFP70" s="285"/>
      <c r="BFQ70" s="285"/>
      <c r="BFR70" s="285"/>
      <c r="BFS70" s="285"/>
      <c r="BFT70" s="285"/>
      <c r="BFU70" s="285"/>
      <c r="BFV70" s="285"/>
      <c r="BFW70" s="285"/>
      <c r="BFX70" s="285"/>
      <c r="BFY70" s="285"/>
      <c r="BFZ70" s="285"/>
      <c r="BGA70" s="285"/>
      <c r="BGB70" s="285"/>
      <c r="BGC70" s="285"/>
      <c r="BGD70" s="285"/>
      <c r="BGE70" s="285"/>
      <c r="BGF70" s="285"/>
      <c r="BGG70" s="285"/>
      <c r="BGH70" s="285"/>
      <c r="BGI70" s="285"/>
      <c r="BGJ70" s="285"/>
      <c r="BGK70" s="285"/>
      <c r="BGL70" s="285"/>
      <c r="BGM70" s="285"/>
      <c r="BGN70" s="285"/>
      <c r="BGO70" s="285"/>
      <c r="BGP70" s="285"/>
      <c r="BGQ70" s="285"/>
      <c r="BGR70" s="285"/>
      <c r="BGS70" s="285"/>
      <c r="BGT70" s="285"/>
      <c r="BGU70" s="285"/>
      <c r="BGV70" s="285"/>
      <c r="BGW70" s="285"/>
      <c r="BGX70" s="285"/>
      <c r="BGY70" s="285"/>
      <c r="BGZ70" s="285"/>
      <c r="BHA70" s="285"/>
      <c r="BHB70" s="285"/>
      <c r="BHC70" s="285"/>
      <c r="BHD70" s="285"/>
      <c r="BHE70" s="285"/>
      <c r="BHF70" s="285"/>
      <c r="BHG70" s="285"/>
      <c r="BHH70" s="285"/>
      <c r="BHI70" s="285"/>
      <c r="BHJ70" s="285"/>
      <c r="BHK70" s="285"/>
      <c r="BHL70" s="285"/>
      <c r="BHM70" s="285"/>
      <c r="BHN70" s="285"/>
      <c r="BHO70" s="285"/>
      <c r="BHP70" s="285"/>
      <c r="BHQ70" s="285"/>
      <c r="BHR70" s="285"/>
      <c r="BHS70" s="285"/>
      <c r="BHT70" s="285"/>
      <c r="BHU70" s="285"/>
      <c r="BHV70" s="285"/>
      <c r="BHW70" s="285"/>
      <c r="BHX70" s="285"/>
      <c r="BHY70" s="285"/>
      <c r="BHZ70" s="285"/>
      <c r="BIA70" s="285"/>
      <c r="BIB70" s="285"/>
      <c r="BIC70" s="285"/>
      <c r="BID70" s="285"/>
      <c r="BIE70" s="285"/>
      <c r="BIF70" s="285"/>
      <c r="BIG70" s="285"/>
      <c r="BIH70" s="285"/>
      <c r="BII70" s="285"/>
      <c r="BIJ70" s="285"/>
      <c r="BIK70" s="285"/>
      <c r="BIL70" s="285"/>
      <c r="BIM70" s="285"/>
      <c r="BIN70" s="285"/>
      <c r="BIO70" s="285"/>
      <c r="BIP70" s="285"/>
      <c r="BIQ70" s="285"/>
      <c r="BIR70" s="285"/>
      <c r="BIS70" s="285"/>
      <c r="BIT70" s="285"/>
      <c r="BIU70" s="285"/>
      <c r="BIV70" s="285"/>
      <c r="BIW70" s="285"/>
      <c r="BIX70" s="285"/>
      <c r="BIY70" s="285"/>
      <c r="BIZ70" s="285"/>
      <c r="BJA70" s="285"/>
      <c r="BJB70" s="285"/>
      <c r="BJC70" s="285"/>
      <c r="BJD70" s="285"/>
      <c r="BJE70" s="285"/>
      <c r="BJF70" s="285"/>
      <c r="BJG70" s="285"/>
      <c r="BJH70" s="285"/>
      <c r="BJI70" s="285"/>
      <c r="BJJ70" s="285"/>
      <c r="BJK70" s="285"/>
      <c r="BJL70" s="285"/>
      <c r="BJM70" s="285"/>
      <c r="BJN70" s="285"/>
      <c r="BJO70" s="285"/>
      <c r="BJP70" s="285"/>
      <c r="BJQ70" s="285"/>
      <c r="BJR70" s="285"/>
      <c r="BJS70" s="285"/>
      <c r="BJT70" s="285"/>
      <c r="BJU70" s="285"/>
      <c r="BJV70" s="285"/>
      <c r="BJW70" s="285"/>
      <c r="BJX70" s="285"/>
      <c r="BJY70" s="285"/>
      <c r="BJZ70" s="285"/>
      <c r="BKA70" s="285"/>
      <c r="BKB70" s="285"/>
      <c r="BKC70" s="285"/>
      <c r="BKD70" s="285"/>
      <c r="BKE70" s="285"/>
      <c r="BKF70" s="285"/>
      <c r="BKG70" s="285"/>
      <c r="BKH70" s="285"/>
      <c r="BKI70" s="285"/>
      <c r="BKJ70" s="285"/>
      <c r="BKK70" s="285"/>
      <c r="BKL70" s="285"/>
      <c r="BKM70" s="285"/>
      <c r="BKN70" s="285"/>
      <c r="BKO70" s="285"/>
      <c r="BKP70" s="285"/>
      <c r="BKQ70" s="285"/>
      <c r="BKR70" s="285"/>
      <c r="BKS70" s="285"/>
      <c r="BKT70" s="285"/>
      <c r="BKU70" s="285"/>
      <c r="BKV70" s="285"/>
      <c r="BKW70" s="285"/>
      <c r="BKX70" s="285"/>
      <c r="BKY70" s="285"/>
      <c r="BKZ70" s="285"/>
      <c r="BLA70" s="285"/>
      <c r="BLB70" s="285"/>
      <c r="BLC70" s="285"/>
      <c r="BLD70" s="285"/>
      <c r="BLE70" s="285"/>
      <c r="BLF70" s="285"/>
      <c r="BLG70" s="285"/>
      <c r="BLH70" s="285"/>
      <c r="BLI70" s="285"/>
      <c r="BLJ70" s="285"/>
      <c r="BLK70" s="285"/>
      <c r="BLL70" s="285"/>
      <c r="BLM70" s="285"/>
      <c r="BLN70" s="285"/>
      <c r="BLO70" s="285"/>
      <c r="BLP70" s="285"/>
      <c r="BLQ70" s="285"/>
      <c r="BLR70" s="285"/>
      <c r="BLS70" s="285"/>
      <c r="BLT70" s="285"/>
      <c r="BLU70" s="285"/>
      <c r="BLV70" s="285"/>
      <c r="BLW70" s="285"/>
      <c r="BLX70" s="285"/>
      <c r="BLY70" s="285"/>
      <c r="BLZ70" s="285"/>
      <c r="BMA70" s="285"/>
      <c r="BMB70" s="285"/>
      <c r="BMC70" s="285"/>
      <c r="BMD70" s="285"/>
      <c r="BME70" s="285"/>
      <c r="BMF70" s="285"/>
      <c r="BMG70" s="285"/>
      <c r="BMH70" s="285"/>
      <c r="BMI70" s="285"/>
      <c r="BMJ70" s="285"/>
      <c r="BMK70" s="285"/>
      <c r="BML70" s="285"/>
      <c r="BMM70" s="285"/>
      <c r="BMN70" s="285"/>
      <c r="BMO70" s="285"/>
      <c r="BMP70" s="285"/>
      <c r="BMQ70" s="285"/>
      <c r="BMR70" s="285"/>
      <c r="BMS70" s="285"/>
      <c r="BMT70" s="285"/>
      <c r="BMU70" s="285"/>
      <c r="BMV70" s="285"/>
      <c r="BMW70" s="285"/>
      <c r="BMX70" s="285"/>
      <c r="BMY70" s="285"/>
      <c r="BMZ70" s="285"/>
      <c r="BNA70" s="285"/>
      <c r="BNB70" s="285"/>
      <c r="BNC70" s="285"/>
      <c r="BND70" s="285"/>
      <c r="BNE70" s="285"/>
      <c r="BNF70" s="285"/>
      <c r="BNG70" s="285"/>
      <c r="BNH70" s="285"/>
      <c r="BNI70" s="285"/>
      <c r="BNJ70" s="285"/>
      <c r="BNK70" s="285"/>
      <c r="BNL70" s="285"/>
      <c r="BNM70" s="285"/>
      <c r="BNN70" s="285"/>
      <c r="BNO70" s="285"/>
      <c r="BNP70" s="285"/>
      <c r="BNQ70" s="285"/>
      <c r="BNR70" s="285"/>
      <c r="BNS70" s="285"/>
      <c r="BNT70" s="285"/>
      <c r="BNU70" s="285"/>
      <c r="BNV70" s="285"/>
      <c r="BNW70" s="285"/>
      <c r="BNX70" s="285"/>
      <c r="BNY70" s="285"/>
      <c r="BNZ70" s="285"/>
      <c r="BOA70" s="285"/>
      <c r="BOB70" s="285"/>
      <c r="BOC70" s="285"/>
      <c r="BOD70" s="285"/>
      <c r="BOE70" s="285"/>
      <c r="BOF70" s="285"/>
      <c r="BOG70" s="285"/>
      <c r="BOH70" s="285"/>
      <c r="BOI70" s="285"/>
      <c r="BOJ70" s="285"/>
      <c r="BOK70" s="285"/>
      <c r="BOL70" s="285"/>
      <c r="BOM70" s="285"/>
      <c r="BON70" s="285"/>
      <c r="BOO70" s="285"/>
      <c r="BOP70" s="285"/>
      <c r="BOQ70" s="285"/>
      <c r="BOR70" s="285"/>
      <c r="BOS70" s="285"/>
      <c r="BOT70" s="285"/>
      <c r="BOU70" s="285"/>
      <c r="BOV70" s="285"/>
      <c r="BOW70" s="285"/>
      <c r="BOX70" s="285"/>
      <c r="BOY70" s="285"/>
      <c r="BOZ70" s="285"/>
      <c r="BPA70" s="285"/>
      <c r="BPB70" s="285"/>
      <c r="BPC70" s="285"/>
      <c r="BPD70" s="285"/>
      <c r="BPE70" s="285"/>
      <c r="BPF70" s="285"/>
      <c r="BPG70" s="285"/>
      <c r="BPH70" s="285"/>
      <c r="BPI70" s="285"/>
      <c r="BPJ70" s="285"/>
      <c r="BPK70" s="285"/>
      <c r="BPL70" s="285"/>
      <c r="BPM70" s="285"/>
      <c r="BPN70" s="285"/>
      <c r="BPO70" s="285"/>
      <c r="BPP70" s="285"/>
      <c r="BPQ70" s="285"/>
      <c r="BPR70" s="285"/>
      <c r="BPS70" s="285"/>
      <c r="BPT70" s="285"/>
      <c r="BPU70" s="285"/>
      <c r="BPV70" s="285"/>
      <c r="BPW70" s="285"/>
      <c r="BPX70" s="285"/>
      <c r="BPY70" s="285"/>
      <c r="BPZ70" s="285"/>
      <c r="BQA70" s="285"/>
      <c r="BQB70" s="285"/>
      <c r="BQC70" s="285"/>
      <c r="BQD70" s="285"/>
      <c r="BQE70" s="285"/>
      <c r="BQF70" s="285"/>
      <c r="BQG70" s="285"/>
      <c r="BQH70" s="285"/>
      <c r="BQI70" s="285"/>
      <c r="BQJ70" s="285"/>
      <c r="BQK70" s="285"/>
      <c r="BQL70" s="285"/>
      <c r="BQM70" s="285"/>
      <c r="BQN70" s="285"/>
      <c r="BQO70" s="285"/>
      <c r="BQP70" s="285"/>
      <c r="BQQ70" s="285"/>
      <c r="BQR70" s="285"/>
      <c r="BQS70" s="285"/>
      <c r="BQT70" s="285"/>
      <c r="BQU70" s="285"/>
      <c r="BQV70" s="285"/>
      <c r="BQW70" s="285"/>
      <c r="BQX70" s="285"/>
      <c r="BQY70" s="285"/>
      <c r="BQZ70" s="285"/>
      <c r="BRA70" s="285"/>
      <c r="BRB70" s="285"/>
      <c r="BRC70" s="285"/>
      <c r="BRD70" s="285"/>
      <c r="BRE70" s="285"/>
      <c r="BRF70" s="285"/>
      <c r="BRG70" s="285"/>
      <c r="BRH70" s="285"/>
      <c r="BRI70" s="285"/>
      <c r="BRJ70" s="285"/>
      <c r="BRK70" s="285"/>
      <c r="BRL70" s="285"/>
      <c r="BRM70" s="285"/>
      <c r="BRN70" s="285"/>
      <c r="BRO70" s="285"/>
      <c r="BRP70" s="285"/>
      <c r="BRQ70" s="285"/>
      <c r="BRR70" s="285"/>
      <c r="BRS70" s="285"/>
      <c r="BRT70" s="285"/>
      <c r="BRU70" s="285"/>
      <c r="BRV70" s="285"/>
      <c r="BRW70" s="285"/>
      <c r="BRX70" s="285"/>
      <c r="BRY70" s="285"/>
      <c r="BRZ70" s="285"/>
      <c r="BSA70" s="285"/>
      <c r="BSB70" s="285"/>
      <c r="BSC70" s="285"/>
      <c r="BSD70" s="285"/>
      <c r="BSE70" s="285"/>
      <c r="BSF70" s="285"/>
      <c r="BSG70" s="285"/>
      <c r="BSH70" s="285"/>
      <c r="BSI70" s="285"/>
      <c r="BSJ70" s="285"/>
      <c r="BSK70" s="285"/>
      <c r="BSL70" s="285"/>
      <c r="BSM70" s="285"/>
      <c r="BSN70" s="285"/>
      <c r="BSO70" s="285"/>
      <c r="BSP70" s="285"/>
      <c r="BSQ70" s="285"/>
      <c r="BSR70" s="285"/>
      <c r="BSS70" s="285"/>
      <c r="BST70" s="285"/>
      <c r="BSU70" s="285"/>
      <c r="BSV70" s="285"/>
      <c r="BSW70" s="285"/>
      <c r="BSX70" s="285"/>
      <c r="BSY70" s="285"/>
      <c r="BSZ70" s="285"/>
      <c r="BTA70" s="285"/>
      <c r="BTB70" s="285"/>
      <c r="BTC70" s="285"/>
      <c r="BTD70" s="285"/>
      <c r="BTE70" s="285"/>
      <c r="BTF70" s="285"/>
      <c r="BTG70" s="285"/>
      <c r="BTH70" s="285"/>
      <c r="BTI70" s="285"/>
      <c r="BTJ70" s="285"/>
      <c r="BTK70" s="285"/>
      <c r="BTL70" s="285"/>
      <c r="BTM70" s="285"/>
      <c r="BTN70" s="285"/>
      <c r="BTO70" s="285"/>
      <c r="BTP70" s="285"/>
      <c r="BTQ70" s="285"/>
      <c r="BTR70" s="285"/>
      <c r="BTS70" s="285"/>
      <c r="BTT70" s="285"/>
      <c r="BTU70" s="285"/>
      <c r="BTV70" s="285"/>
      <c r="BTW70" s="285"/>
      <c r="BTX70" s="285"/>
      <c r="BTY70" s="285"/>
      <c r="BTZ70" s="285"/>
      <c r="BUA70" s="285"/>
      <c r="BUB70" s="285"/>
      <c r="BUC70" s="285"/>
      <c r="BUD70" s="285"/>
      <c r="BUE70" s="285"/>
      <c r="BUF70" s="285"/>
      <c r="BUG70" s="285"/>
      <c r="BUH70" s="285"/>
      <c r="BUI70" s="285"/>
      <c r="BUJ70" s="285"/>
      <c r="BUK70" s="285"/>
      <c r="BUL70" s="285"/>
      <c r="BUM70" s="285"/>
      <c r="BUN70" s="285"/>
      <c r="BUO70" s="285"/>
      <c r="BUP70" s="285"/>
      <c r="BUQ70" s="285"/>
      <c r="BUR70" s="285"/>
      <c r="BUS70" s="285"/>
      <c r="BUT70" s="285"/>
      <c r="BUU70" s="285"/>
      <c r="BUV70" s="285"/>
      <c r="BUW70" s="285"/>
      <c r="BUX70" s="285"/>
      <c r="BUY70" s="285"/>
      <c r="BUZ70" s="285"/>
      <c r="BVA70" s="285"/>
      <c r="BVB70" s="285"/>
      <c r="BVC70" s="285"/>
      <c r="BVD70" s="285"/>
      <c r="BVE70" s="285"/>
      <c r="BVF70" s="285"/>
      <c r="BVG70" s="285"/>
      <c r="BVH70" s="285"/>
      <c r="BVI70" s="285"/>
      <c r="BVJ70" s="285"/>
      <c r="BVK70" s="285"/>
      <c r="BVL70" s="285"/>
      <c r="BVM70" s="285"/>
      <c r="BVN70" s="285"/>
      <c r="BVO70" s="285"/>
      <c r="BVP70" s="285"/>
      <c r="BVQ70" s="285"/>
      <c r="BVR70" s="285"/>
      <c r="BVS70" s="285"/>
      <c r="BVT70" s="285"/>
      <c r="BVU70" s="285"/>
      <c r="BVV70" s="285"/>
      <c r="BVW70" s="285"/>
      <c r="BVX70" s="285"/>
      <c r="BVY70" s="285"/>
      <c r="BVZ70" s="285"/>
      <c r="BWA70" s="285"/>
      <c r="BWB70" s="285"/>
      <c r="BWC70" s="285"/>
      <c r="BWD70" s="285"/>
      <c r="BWE70" s="285"/>
      <c r="BWF70" s="285"/>
      <c r="BWG70" s="285"/>
      <c r="BWH70" s="285"/>
      <c r="BWI70" s="285"/>
      <c r="BWJ70" s="285"/>
      <c r="BWK70" s="285"/>
      <c r="BWL70" s="285"/>
      <c r="BWM70" s="285"/>
      <c r="BWN70" s="285"/>
      <c r="BWO70" s="285"/>
      <c r="BWP70" s="285"/>
      <c r="BWQ70" s="285"/>
      <c r="BWR70" s="285"/>
      <c r="BWS70" s="285"/>
      <c r="BWT70" s="285"/>
      <c r="BWU70" s="285"/>
      <c r="BWV70" s="285"/>
      <c r="BWW70" s="285"/>
      <c r="BWX70" s="285"/>
      <c r="BWY70" s="285"/>
      <c r="BWZ70" s="285"/>
      <c r="BXA70" s="285"/>
      <c r="BXB70" s="285"/>
      <c r="BXC70" s="285"/>
      <c r="BXD70" s="285"/>
      <c r="BXE70" s="285"/>
      <c r="BXF70" s="285"/>
      <c r="BXG70" s="285"/>
      <c r="BXH70" s="285"/>
      <c r="BXI70" s="285"/>
      <c r="BXJ70" s="285"/>
      <c r="BXK70" s="285"/>
      <c r="BXL70" s="285"/>
      <c r="BXM70" s="285"/>
      <c r="BXN70" s="285"/>
      <c r="BXO70" s="285"/>
      <c r="BXP70" s="285"/>
      <c r="BXQ70" s="285"/>
      <c r="BXR70" s="285"/>
      <c r="BXS70" s="285"/>
      <c r="BXT70" s="285"/>
      <c r="BXU70" s="285"/>
      <c r="BXV70" s="285"/>
      <c r="BXW70" s="285"/>
      <c r="BXX70" s="285"/>
      <c r="BXY70" s="285"/>
      <c r="BXZ70" s="285"/>
      <c r="BYA70" s="285"/>
      <c r="BYB70" s="285"/>
      <c r="BYC70" s="285"/>
      <c r="BYD70" s="285"/>
      <c r="BYE70" s="285"/>
      <c r="BYF70" s="285"/>
      <c r="BYG70" s="285"/>
      <c r="BYH70" s="285"/>
      <c r="BYI70" s="285"/>
      <c r="BYJ70" s="285"/>
      <c r="BYK70" s="285"/>
      <c r="BYL70" s="285"/>
      <c r="BYM70" s="285"/>
      <c r="BYN70" s="285"/>
      <c r="BYO70" s="285"/>
      <c r="BYP70" s="285"/>
      <c r="BYQ70" s="285"/>
      <c r="BYR70" s="285"/>
      <c r="BYS70" s="285"/>
      <c r="BYT70" s="285"/>
      <c r="BYU70" s="285"/>
      <c r="BYV70" s="285"/>
      <c r="BYW70" s="285"/>
      <c r="BYX70" s="285"/>
      <c r="BYY70" s="285"/>
      <c r="BYZ70" s="285"/>
      <c r="BZA70" s="285"/>
      <c r="BZB70" s="285"/>
      <c r="BZC70" s="285"/>
      <c r="BZD70" s="285"/>
      <c r="BZE70" s="285"/>
      <c r="BZF70" s="285"/>
      <c r="BZG70" s="285"/>
      <c r="BZH70" s="285"/>
      <c r="BZI70" s="285"/>
      <c r="BZJ70" s="285"/>
      <c r="BZK70" s="285"/>
      <c r="BZL70" s="285"/>
      <c r="BZM70" s="285"/>
      <c r="BZN70" s="285"/>
      <c r="BZO70" s="285"/>
      <c r="BZP70" s="285"/>
      <c r="BZQ70" s="285"/>
      <c r="BZR70" s="285"/>
      <c r="BZS70" s="285"/>
      <c r="BZT70" s="285"/>
      <c r="BZU70" s="285"/>
      <c r="BZV70" s="285"/>
      <c r="BZW70" s="285"/>
      <c r="BZX70" s="285"/>
      <c r="BZY70" s="285"/>
      <c r="BZZ70" s="285"/>
      <c r="CAA70" s="285"/>
      <c r="CAB70" s="285"/>
      <c r="CAC70" s="285"/>
      <c r="CAD70" s="285"/>
      <c r="CAE70" s="285"/>
      <c r="CAF70" s="285"/>
      <c r="CAG70" s="285"/>
      <c r="CAH70" s="285"/>
      <c r="CAI70" s="285"/>
      <c r="CAJ70" s="285"/>
      <c r="CAK70" s="285"/>
      <c r="CAL70" s="285"/>
      <c r="CAM70" s="285"/>
      <c r="CAN70" s="285"/>
      <c r="CAO70" s="285"/>
      <c r="CAP70" s="285"/>
      <c r="CAQ70" s="285"/>
      <c r="CAR70" s="285"/>
      <c r="CAS70" s="285"/>
      <c r="CAT70" s="285"/>
      <c r="CAU70" s="285"/>
      <c r="CAV70" s="285"/>
      <c r="CAW70" s="285"/>
      <c r="CAX70" s="285"/>
      <c r="CAY70" s="285"/>
      <c r="CAZ70" s="285"/>
      <c r="CBA70" s="285"/>
      <c r="CBB70" s="285"/>
      <c r="CBC70" s="285"/>
      <c r="CBD70" s="285"/>
      <c r="CBE70" s="285"/>
      <c r="CBF70" s="285"/>
      <c r="CBG70" s="285"/>
      <c r="CBH70" s="285"/>
      <c r="CBI70" s="285"/>
      <c r="CBJ70" s="285"/>
      <c r="CBK70" s="285"/>
      <c r="CBL70" s="285"/>
      <c r="CBM70" s="285"/>
      <c r="CBN70" s="285"/>
      <c r="CBO70" s="285"/>
      <c r="CBP70" s="285"/>
      <c r="CBQ70" s="285"/>
      <c r="CBR70" s="285"/>
      <c r="CBS70" s="285"/>
      <c r="CBT70" s="285"/>
      <c r="CBU70" s="285"/>
      <c r="CBV70" s="285"/>
      <c r="CBW70" s="285"/>
      <c r="CBX70" s="285"/>
      <c r="CBY70" s="285"/>
      <c r="CBZ70" s="285"/>
      <c r="CCA70" s="285"/>
      <c r="CCB70" s="285"/>
      <c r="CCC70" s="285"/>
      <c r="CCD70" s="285"/>
      <c r="CCE70" s="285"/>
      <c r="CCF70" s="285"/>
      <c r="CCG70" s="285"/>
      <c r="CCH70" s="285"/>
      <c r="CCI70" s="285"/>
      <c r="CCJ70" s="285"/>
      <c r="CCK70" s="285"/>
      <c r="CCL70" s="285"/>
      <c r="CCM70" s="285"/>
      <c r="CCN70" s="285"/>
      <c r="CCO70" s="285"/>
      <c r="CCP70" s="285"/>
      <c r="CCQ70" s="285"/>
      <c r="CCR70" s="285"/>
      <c r="CCS70" s="285"/>
      <c r="CCT70" s="285"/>
      <c r="CCU70" s="285"/>
      <c r="CCV70" s="285"/>
      <c r="CCW70" s="285"/>
      <c r="CCX70" s="285"/>
      <c r="CCY70" s="285"/>
      <c r="CCZ70" s="285"/>
      <c r="CDA70" s="285"/>
      <c r="CDB70" s="285"/>
      <c r="CDC70" s="285"/>
      <c r="CDD70" s="285"/>
      <c r="CDE70" s="285"/>
      <c r="CDF70" s="285"/>
      <c r="CDG70" s="285"/>
      <c r="CDH70" s="285"/>
      <c r="CDI70" s="285"/>
      <c r="CDJ70" s="285"/>
      <c r="CDK70" s="285"/>
      <c r="CDL70" s="285"/>
      <c r="CDM70" s="285"/>
      <c r="CDN70" s="285"/>
      <c r="CDO70" s="285"/>
      <c r="CDP70" s="285"/>
      <c r="CDQ70" s="285"/>
      <c r="CDR70" s="285"/>
      <c r="CDS70" s="285"/>
      <c r="CDT70" s="285"/>
      <c r="CDU70" s="285"/>
      <c r="CDV70" s="285"/>
      <c r="CDW70" s="285"/>
      <c r="CDX70" s="285"/>
      <c r="CDY70" s="285"/>
      <c r="CDZ70" s="285"/>
      <c r="CEA70" s="285"/>
      <c r="CEB70" s="285"/>
      <c r="CEC70" s="285"/>
      <c r="CED70" s="285"/>
      <c r="CEE70" s="285"/>
      <c r="CEF70" s="285"/>
      <c r="CEG70" s="285"/>
      <c r="CEH70" s="285"/>
      <c r="CEI70" s="285"/>
      <c r="CEJ70" s="285"/>
      <c r="CEK70" s="285"/>
      <c r="CEL70" s="285"/>
      <c r="CEM70" s="285"/>
      <c r="CEN70" s="285"/>
      <c r="CEO70" s="285"/>
      <c r="CEP70" s="285"/>
      <c r="CEQ70" s="285"/>
      <c r="CER70" s="285"/>
      <c r="CES70" s="285"/>
      <c r="CET70" s="285"/>
      <c r="CEU70" s="285"/>
      <c r="CEV70" s="285"/>
      <c r="CEW70" s="285"/>
      <c r="CEX70" s="285"/>
      <c r="CEY70" s="285"/>
      <c r="CEZ70" s="285"/>
      <c r="CFA70" s="285"/>
      <c r="CFB70" s="285"/>
      <c r="CFC70" s="285"/>
      <c r="CFD70" s="285"/>
      <c r="CFE70" s="285"/>
      <c r="CFF70" s="285"/>
      <c r="CFG70" s="285"/>
      <c r="CFH70" s="285"/>
      <c r="CFI70" s="285"/>
      <c r="CFJ70" s="285"/>
      <c r="CFK70" s="285"/>
      <c r="CFL70" s="285"/>
      <c r="CFM70" s="285"/>
      <c r="CFN70" s="285"/>
      <c r="CFO70" s="285"/>
      <c r="CFP70" s="285"/>
      <c r="CFQ70" s="285"/>
      <c r="CFR70" s="285"/>
      <c r="CFS70" s="285"/>
      <c r="CFT70" s="285"/>
      <c r="CFU70" s="285"/>
      <c r="CFV70" s="285"/>
      <c r="CFW70" s="285"/>
      <c r="CFX70" s="285"/>
      <c r="CFY70" s="285"/>
      <c r="CFZ70" s="285"/>
      <c r="CGA70" s="285"/>
      <c r="CGB70" s="285"/>
      <c r="CGC70" s="285"/>
      <c r="CGD70" s="285"/>
      <c r="CGE70" s="285"/>
      <c r="CGF70" s="285"/>
      <c r="CGG70" s="285"/>
      <c r="CGH70" s="285"/>
      <c r="CGI70" s="285"/>
      <c r="CGJ70" s="285"/>
      <c r="CGK70" s="285"/>
      <c r="CGL70" s="285"/>
      <c r="CGM70" s="285"/>
      <c r="CGN70" s="285"/>
      <c r="CGO70" s="285"/>
      <c r="CGP70" s="285"/>
      <c r="CGQ70" s="285"/>
      <c r="CGR70" s="285"/>
      <c r="CGS70" s="285"/>
      <c r="CGT70" s="285"/>
      <c r="CGU70" s="285"/>
      <c r="CGV70" s="285"/>
      <c r="CGW70" s="285"/>
      <c r="CGX70" s="285"/>
      <c r="CGY70" s="285"/>
      <c r="CGZ70" s="285"/>
      <c r="CHA70" s="285"/>
      <c r="CHB70" s="285"/>
      <c r="CHC70" s="285"/>
      <c r="CHD70" s="285"/>
      <c r="CHE70" s="285"/>
      <c r="CHF70" s="285"/>
      <c r="CHG70" s="285"/>
      <c r="CHH70" s="285"/>
      <c r="CHI70" s="285"/>
      <c r="CHJ70" s="285"/>
      <c r="CHK70" s="285"/>
      <c r="CHL70" s="285"/>
      <c r="CHM70" s="285"/>
      <c r="CHN70" s="285"/>
      <c r="CHO70" s="285"/>
      <c r="CHP70" s="285"/>
      <c r="CHQ70" s="285"/>
      <c r="CHR70" s="285"/>
      <c r="CHS70" s="285"/>
      <c r="CHT70" s="285"/>
      <c r="CHU70" s="285"/>
      <c r="CHV70" s="285"/>
      <c r="CHW70" s="285"/>
      <c r="CHX70" s="285"/>
      <c r="CHY70" s="285"/>
      <c r="CHZ70" s="285"/>
      <c r="CIA70" s="285"/>
      <c r="CIB70" s="285"/>
      <c r="CIC70" s="285"/>
      <c r="CID70" s="285"/>
      <c r="CIE70" s="285"/>
      <c r="CIF70" s="285"/>
      <c r="CIG70" s="285"/>
      <c r="CIH70" s="285"/>
      <c r="CII70" s="285"/>
      <c r="CIJ70" s="285"/>
      <c r="CIK70" s="285"/>
      <c r="CIL70" s="285"/>
      <c r="CIM70" s="285"/>
      <c r="CIN70" s="285"/>
      <c r="CIO70" s="285"/>
      <c r="CIP70" s="285"/>
      <c r="CIQ70" s="285"/>
      <c r="CIR70" s="285"/>
      <c r="CIS70" s="285"/>
      <c r="CIT70" s="285"/>
      <c r="CIU70" s="285"/>
      <c r="CIV70" s="285"/>
      <c r="CIW70" s="285"/>
      <c r="CIX70" s="285"/>
      <c r="CIY70" s="285"/>
      <c r="CIZ70" s="285"/>
      <c r="CJA70" s="285"/>
      <c r="CJB70" s="285"/>
      <c r="CJC70" s="285"/>
      <c r="CJD70" s="285"/>
      <c r="CJE70" s="285"/>
      <c r="CJF70" s="285"/>
      <c r="CJG70" s="285"/>
      <c r="CJH70" s="285"/>
      <c r="CJI70" s="285"/>
      <c r="CJJ70" s="285"/>
      <c r="CJK70" s="285"/>
      <c r="CJL70" s="285"/>
      <c r="CJM70" s="285"/>
      <c r="CJN70" s="285"/>
      <c r="CJO70" s="285"/>
      <c r="CJP70" s="285"/>
      <c r="CJQ70" s="285"/>
      <c r="CJR70" s="285"/>
      <c r="CJS70" s="285"/>
      <c r="CJT70" s="285"/>
      <c r="CJU70" s="285"/>
      <c r="CJV70" s="285"/>
      <c r="CJW70" s="285"/>
      <c r="CJX70" s="285"/>
      <c r="CJY70" s="285"/>
      <c r="CJZ70" s="285"/>
      <c r="CKA70" s="285"/>
      <c r="CKB70" s="285"/>
      <c r="CKC70" s="285"/>
      <c r="CKD70" s="285"/>
      <c r="CKE70" s="285"/>
      <c r="CKF70" s="285"/>
      <c r="CKG70" s="285"/>
      <c r="CKH70" s="285"/>
      <c r="CKI70" s="285"/>
      <c r="CKJ70" s="285"/>
      <c r="CKK70" s="285"/>
      <c r="CKL70" s="285"/>
      <c r="CKM70" s="285"/>
      <c r="CKN70" s="285"/>
      <c r="CKO70" s="285"/>
      <c r="CKP70" s="285"/>
      <c r="CKQ70" s="285"/>
      <c r="CKR70" s="285"/>
      <c r="CKS70" s="285"/>
      <c r="CKT70" s="285"/>
      <c r="CKU70" s="285"/>
      <c r="CKV70" s="285"/>
      <c r="CKW70" s="285"/>
      <c r="CKX70" s="285"/>
      <c r="CKY70" s="285"/>
      <c r="CKZ70" s="285"/>
      <c r="CLA70" s="285"/>
      <c r="CLB70" s="285"/>
      <c r="CLC70" s="285"/>
      <c r="CLD70" s="285"/>
      <c r="CLE70" s="285"/>
      <c r="CLF70" s="285"/>
      <c r="CLG70" s="285"/>
      <c r="CLH70" s="285"/>
      <c r="CLI70" s="285"/>
      <c r="CLJ70" s="285"/>
      <c r="CLK70" s="285"/>
      <c r="CLL70" s="285"/>
      <c r="CLM70" s="285"/>
      <c r="CLN70" s="285"/>
      <c r="CLO70" s="285"/>
      <c r="CLP70" s="285"/>
      <c r="CLQ70" s="285"/>
      <c r="CLR70" s="285"/>
      <c r="CLS70" s="285"/>
      <c r="CLT70" s="285"/>
      <c r="CLU70" s="285"/>
      <c r="CLV70" s="285"/>
      <c r="CLW70" s="285"/>
      <c r="CLX70" s="285"/>
      <c r="CLY70" s="285"/>
      <c r="CLZ70" s="285"/>
      <c r="CMA70" s="285"/>
      <c r="CMB70" s="285"/>
      <c r="CMC70" s="285"/>
      <c r="CMD70" s="285"/>
      <c r="CME70" s="285"/>
      <c r="CMF70" s="285"/>
      <c r="CMG70" s="285"/>
      <c r="CMH70" s="285"/>
      <c r="CMI70" s="285"/>
      <c r="CMJ70" s="285"/>
      <c r="CMK70" s="285"/>
      <c r="CML70" s="285"/>
      <c r="CMM70" s="285"/>
      <c r="CMN70" s="285"/>
      <c r="CMO70" s="285"/>
      <c r="CMP70" s="285"/>
      <c r="CMQ70" s="285"/>
      <c r="CMR70" s="285"/>
      <c r="CMS70" s="285"/>
      <c r="CMT70" s="285"/>
      <c r="CMU70" s="285"/>
      <c r="CMV70" s="285"/>
      <c r="CMW70" s="285"/>
      <c r="CMX70" s="285"/>
      <c r="CMY70" s="285"/>
      <c r="CMZ70" s="285"/>
      <c r="CNA70" s="285"/>
      <c r="CNB70" s="285"/>
      <c r="CNC70" s="285"/>
      <c r="CND70" s="285"/>
      <c r="CNE70" s="285"/>
      <c r="CNF70" s="285"/>
      <c r="CNG70" s="285"/>
      <c r="CNH70" s="285"/>
      <c r="CNI70" s="285"/>
      <c r="CNJ70" s="285"/>
      <c r="CNK70" s="285"/>
      <c r="CNL70" s="285"/>
      <c r="CNM70" s="285"/>
      <c r="CNN70" s="285"/>
      <c r="CNO70" s="285"/>
      <c r="CNP70" s="285"/>
      <c r="CNQ70" s="285"/>
      <c r="CNR70" s="285"/>
      <c r="CNS70" s="285"/>
      <c r="CNT70" s="285"/>
      <c r="CNU70" s="285"/>
      <c r="CNV70" s="285"/>
      <c r="CNW70" s="285"/>
      <c r="CNX70" s="285"/>
      <c r="CNY70" s="285"/>
      <c r="CNZ70" s="285"/>
      <c r="COA70" s="285"/>
      <c r="COB70" s="285"/>
      <c r="COC70" s="285"/>
      <c r="COD70" s="285"/>
      <c r="COE70" s="285"/>
      <c r="COF70" s="285"/>
      <c r="COG70" s="285"/>
      <c r="COH70" s="285"/>
      <c r="COI70" s="285"/>
      <c r="COJ70" s="285"/>
      <c r="COK70" s="285"/>
      <c r="COL70" s="285"/>
      <c r="COM70" s="285"/>
      <c r="CON70" s="285"/>
      <c r="COO70" s="285"/>
      <c r="COP70" s="285"/>
      <c r="COQ70" s="285"/>
      <c r="COR70" s="285"/>
      <c r="COS70" s="285"/>
      <c r="COT70" s="285"/>
      <c r="COU70" s="285"/>
      <c r="COV70" s="285"/>
      <c r="COW70" s="285"/>
      <c r="COX70" s="285"/>
      <c r="COY70" s="285"/>
      <c r="COZ70" s="285"/>
      <c r="CPA70" s="285"/>
      <c r="CPB70" s="285"/>
      <c r="CPC70" s="285"/>
      <c r="CPD70" s="285"/>
      <c r="CPE70" s="285"/>
      <c r="CPF70" s="285"/>
      <c r="CPG70" s="285"/>
      <c r="CPH70" s="285"/>
      <c r="CPI70" s="285"/>
      <c r="CPJ70" s="285"/>
      <c r="CPK70" s="285"/>
      <c r="CPL70" s="285"/>
      <c r="CPM70" s="285"/>
      <c r="CPN70" s="285"/>
      <c r="CPO70" s="285"/>
      <c r="CPP70" s="285"/>
      <c r="CPQ70" s="285"/>
      <c r="CPR70" s="285"/>
      <c r="CPS70" s="285"/>
      <c r="CPT70" s="285"/>
      <c r="CPU70" s="285"/>
      <c r="CPV70" s="285"/>
      <c r="CPW70" s="285"/>
      <c r="CPX70" s="285"/>
      <c r="CPY70" s="285"/>
      <c r="CPZ70" s="285"/>
      <c r="CQA70" s="285"/>
      <c r="CQB70" s="285"/>
      <c r="CQC70" s="285"/>
      <c r="CQD70" s="285"/>
      <c r="CQE70" s="285"/>
      <c r="CQF70" s="285"/>
      <c r="CQG70" s="285"/>
      <c r="CQH70" s="285"/>
      <c r="CQI70" s="285"/>
      <c r="CQJ70" s="285"/>
      <c r="CQK70" s="285"/>
      <c r="CQL70" s="285"/>
      <c r="CQM70" s="285"/>
      <c r="CQN70" s="285"/>
      <c r="CQO70" s="285"/>
      <c r="CQP70" s="285"/>
      <c r="CQQ70" s="285"/>
      <c r="CQR70" s="285"/>
      <c r="CQS70" s="285"/>
      <c r="CQT70" s="285"/>
      <c r="CQU70" s="285"/>
      <c r="CQV70" s="285"/>
      <c r="CQW70" s="285"/>
      <c r="CQX70" s="285"/>
      <c r="CQY70" s="285"/>
      <c r="CQZ70" s="285"/>
      <c r="CRA70" s="285"/>
      <c r="CRB70" s="285"/>
      <c r="CRC70" s="285"/>
      <c r="CRD70" s="285"/>
      <c r="CRE70" s="285"/>
      <c r="CRF70" s="285"/>
      <c r="CRG70" s="285"/>
      <c r="CRH70" s="285"/>
      <c r="CRI70" s="285"/>
      <c r="CRJ70" s="285"/>
      <c r="CRK70" s="285"/>
      <c r="CRL70" s="285"/>
      <c r="CRM70" s="285"/>
      <c r="CRN70" s="285"/>
      <c r="CRO70" s="285"/>
      <c r="CRP70" s="285"/>
      <c r="CRQ70" s="285"/>
      <c r="CRR70" s="285"/>
      <c r="CRS70" s="285"/>
      <c r="CRT70" s="285"/>
      <c r="CRU70" s="285"/>
      <c r="CRV70" s="285"/>
      <c r="CRW70" s="285"/>
      <c r="CRX70" s="285"/>
      <c r="CRY70" s="285"/>
      <c r="CRZ70" s="285"/>
      <c r="CSA70" s="285"/>
      <c r="CSB70" s="285"/>
      <c r="CSC70" s="285"/>
      <c r="CSD70" s="285"/>
      <c r="CSE70" s="285"/>
      <c r="CSF70" s="285"/>
      <c r="CSG70" s="285"/>
      <c r="CSH70" s="285"/>
      <c r="CSI70" s="285"/>
      <c r="CSJ70" s="285"/>
      <c r="CSK70" s="285"/>
      <c r="CSL70" s="285"/>
      <c r="CSM70" s="285"/>
      <c r="CSN70" s="285"/>
      <c r="CSO70" s="285"/>
      <c r="CSP70" s="285"/>
      <c r="CSQ70" s="285"/>
      <c r="CSR70" s="285"/>
      <c r="CSS70" s="285"/>
      <c r="CST70" s="285"/>
      <c r="CSU70" s="285"/>
      <c r="CSV70" s="285"/>
      <c r="CSW70" s="285"/>
      <c r="CSX70" s="285"/>
      <c r="CSY70" s="285"/>
      <c r="CSZ70" s="285"/>
      <c r="CTA70" s="285"/>
      <c r="CTB70" s="285"/>
      <c r="CTC70" s="285"/>
      <c r="CTD70" s="285"/>
      <c r="CTE70" s="285"/>
      <c r="CTF70" s="285"/>
      <c r="CTG70" s="285"/>
      <c r="CTH70" s="285"/>
      <c r="CTI70" s="285"/>
      <c r="CTJ70" s="285"/>
      <c r="CTK70" s="285"/>
      <c r="CTL70" s="285"/>
      <c r="CTM70" s="285"/>
      <c r="CTN70" s="285"/>
      <c r="CTO70" s="285"/>
      <c r="CTP70" s="285"/>
      <c r="CTQ70" s="285"/>
      <c r="CTR70" s="285"/>
      <c r="CTS70" s="285"/>
      <c r="CTT70" s="285"/>
      <c r="CTU70" s="285"/>
      <c r="CTV70" s="285"/>
      <c r="CTW70" s="285"/>
      <c r="CTX70" s="285"/>
      <c r="CTY70" s="285"/>
      <c r="CTZ70" s="285"/>
      <c r="CUA70" s="285"/>
      <c r="CUB70" s="285"/>
      <c r="CUC70" s="285"/>
      <c r="CUD70" s="285"/>
      <c r="CUE70" s="285"/>
      <c r="CUF70" s="285"/>
      <c r="CUG70" s="285"/>
      <c r="CUH70" s="285"/>
      <c r="CUI70" s="285"/>
      <c r="CUJ70" s="285"/>
      <c r="CUK70" s="285"/>
      <c r="CUL70" s="285"/>
      <c r="CUM70" s="285"/>
      <c r="CUN70" s="285"/>
      <c r="CUO70" s="285"/>
      <c r="CUP70" s="285"/>
      <c r="CUQ70" s="285"/>
      <c r="CUR70" s="285"/>
      <c r="CUS70" s="285"/>
      <c r="CUT70" s="285"/>
      <c r="CUU70" s="285"/>
      <c r="CUV70" s="285"/>
      <c r="CUW70" s="285"/>
      <c r="CUX70" s="285"/>
      <c r="CUY70" s="285"/>
      <c r="CUZ70" s="285"/>
      <c r="CVA70" s="285"/>
      <c r="CVB70" s="285"/>
      <c r="CVC70" s="285"/>
      <c r="CVD70" s="285"/>
      <c r="CVE70" s="285"/>
      <c r="CVF70" s="285"/>
      <c r="CVG70" s="285"/>
      <c r="CVH70" s="285"/>
      <c r="CVI70" s="285"/>
      <c r="CVJ70" s="285"/>
      <c r="CVK70" s="285"/>
      <c r="CVL70" s="285"/>
      <c r="CVM70" s="285"/>
      <c r="CVN70" s="285"/>
      <c r="CVO70" s="285"/>
      <c r="CVP70" s="285"/>
      <c r="CVQ70" s="285"/>
      <c r="CVR70" s="285"/>
      <c r="CVS70" s="285"/>
      <c r="CVT70" s="285"/>
      <c r="CVU70" s="285"/>
      <c r="CVV70" s="285"/>
      <c r="CVW70" s="285"/>
      <c r="CVX70" s="285"/>
      <c r="CVY70" s="285"/>
      <c r="CVZ70" s="285"/>
      <c r="CWA70" s="285"/>
      <c r="CWB70" s="285"/>
      <c r="CWC70" s="285"/>
      <c r="CWD70" s="285"/>
      <c r="CWE70" s="285"/>
      <c r="CWF70" s="285"/>
      <c r="CWG70" s="285"/>
      <c r="CWH70" s="285"/>
      <c r="CWI70" s="285"/>
      <c r="CWJ70" s="285"/>
      <c r="CWK70" s="285"/>
      <c r="CWL70" s="285"/>
      <c r="CWM70" s="285"/>
      <c r="CWN70" s="285"/>
      <c r="CWO70" s="285"/>
      <c r="CWP70" s="285"/>
      <c r="CWQ70" s="285"/>
      <c r="CWR70" s="285"/>
      <c r="CWS70" s="285"/>
      <c r="CWT70" s="285"/>
      <c r="CWU70" s="285"/>
      <c r="CWV70" s="285"/>
      <c r="CWW70" s="285"/>
      <c r="CWX70" s="285"/>
      <c r="CWY70" s="285"/>
      <c r="CWZ70" s="285"/>
      <c r="CXA70" s="285"/>
      <c r="CXB70" s="285"/>
      <c r="CXC70" s="285"/>
      <c r="CXD70" s="285"/>
      <c r="CXE70" s="285"/>
      <c r="CXF70" s="285"/>
      <c r="CXG70" s="285"/>
      <c r="CXH70" s="285"/>
      <c r="CXI70" s="285"/>
      <c r="CXJ70" s="285"/>
      <c r="CXK70" s="285"/>
      <c r="CXL70" s="285"/>
      <c r="CXM70" s="285"/>
      <c r="CXN70" s="285"/>
      <c r="CXO70" s="285"/>
      <c r="CXP70" s="285"/>
      <c r="CXQ70" s="285"/>
      <c r="CXR70" s="285"/>
      <c r="CXS70" s="285"/>
      <c r="CXT70" s="285"/>
      <c r="CXU70" s="285"/>
      <c r="CXV70" s="285"/>
      <c r="CXW70" s="285"/>
      <c r="CXX70" s="285"/>
      <c r="CXY70" s="285"/>
      <c r="CXZ70" s="285"/>
      <c r="CYA70" s="285"/>
      <c r="CYB70" s="285"/>
      <c r="CYC70" s="285"/>
      <c r="CYD70" s="285"/>
      <c r="CYE70" s="285"/>
      <c r="CYF70" s="285"/>
      <c r="CYG70" s="285"/>
      <c r="CYH70" s="285"/>
      <c r="CYI70" s="285"/>
      <c r="CYJ70" s="285"/>
      <c r="CYK70" s="285"/>
      <c r="CYL70" s="285"/>
      <c r="CYM70" s="285"/>
      <c r="CYN70" s="285"/>
      <c r="CYO70" s="285"/>
      <c r="CYP70" s="285"/>
      <c r="CYQ70" s="285"/>
      <c r="CYR70" s="285"/>
      <c r="CYS70" s="285"/>
      <c r="CYT70" s="285"/>
      <c r="CYU70" s="285"/>
      <c r="CYV70" s="285"/>
      <c r="CYW70" s="285"/>
      <c r="CYX70" s="285"/>
      <c r="CYY70" s="285"/>
      <c r="CYZ70" s="285"/>
      <c r="CZA70" s="285"/>
      <c r="CZB70" s="285"/>
      <c r="CZC70" s="285"/>
      <c r="CZD70" s="285"/>
      <c r="CZE70" s="285"/>
      <c r="CZF70" s="285"/>
      <c r="CZG70" s="285"/>
      <c r="CZH70" s="285"/>
      <c r="CZI70" s="285"/>
      <c r="CZJ70" s="285"/>
      <c r="CZK70" s="285"/>
      <c r="CZL70" s="285"/>
      <c r="CZM70" s="285"/>
      <c r="CZN70" s="285"/>
      <c r="CZO70" s="285"/>
      <c r="CZP70" s="285"/>
      <c r="CZQ70" s="285"/>
      <c r="CZR70" s="285"/>
      <c r="CZS70" s="285"/>
      <c r="CZT70" s="285"/>
      <c r="CZU70" s="285"/>
      <c r="CZV70" s="285"/>
      <c r="CZW70" s="285"/>
      <c r="CZX70" s="285"/>
      <c r="CZY70" s="285"/>
      <c r="CZZ70" s="285"/>
      <c r="DAA70" s="285"/>
      <c r="DAB70" s="285"/>
      <c r="DAC70" s="285"/>
      <c r="DAD70" s="285"/>
      <c r="DAE70" s="285"/>
      <c r="DAF70" s="285"/>
      <c r="DAG70" s="285"/>
      <c r="DAH70" s="285"/>
      <c r="DAI70" s="285"/>
      <c r="DAJ70" s="285"/>
      <c r="DAK70" s="285"/>
      <c r="DAL70" s="285"/>
      <c r="DAM70" s="285"/>
      <c r="DAN70" s="285"/>
      <c r="DAO70" s="285"/>
      <c r="DAP70" s="285"/>
      <c r="DAQ70" s="285"/>
      <c r="DAR70" s="285"/>
      <c r="DAS70" s="285"/>
      <c r="DAT70" s="285"/>
      <c r="DAU70" s="285"/>
      <c r="DAV70" s="285"/>
      <c r="DAW70" s="285"/>
      <c r="DAX70" s="285"/>
      <c r="DAY70" s="285"/>
      <c r="DAZ70" s="285"/>
      <c r="DBA70" s="285"/>
      <c r="DBB70" s="285"/>
      <c r="DBC70" s="285"/>
      <c r="DBD70" s="285"/>
      <c r="DBE70" s="285"/>
      <c r="DBF70" s="285"/>
      <c r="DBG70" s="285"/>
      <c r="DBH70" s="285"/>
      <c r="DBI70" s="285"/>
      <c r="DBJ70" s="285"/>
      <c r="DBK70" s="285"/>
      <c r="DBL70" s="285"/>
      <c r="DBM70" s="285"/>
      <c r="DBN70" s="285"/>
      <c r="DBO70" s="285"/>
      <c r="DBP70" s="285"/>
      <c r="DBQ70" s="285"/>
      <c r="DBR70" s="285"/>
      <c r="DBS70" s="285"/>
      <c r="DBT70" s="285"/>
      <c r="DBU70" s="285"/>
      <c r="DBV70" s="285"/>
      <c r="DBW70" s="285"/>
      <c r="DBX70" s="285"/>
      <c r="DBY70" s="285"/>
      <c r="DBZ70" s="285"/>
      <c r="DCA70" s="285"/>
      <c r="DCB70" s="285"/>
      <c r="DCC70" s="285"/>
      <c r="DCD70" s="285"/>
      <c r="DCE70" s="285"/>
      <c r="DCF70" s="285"/>
      <c r="DCG70" s="285"/>
      <c r="DCH70" s="285"/>
      <c r="DCI70" s="285"/>
      <c r="DCJ70" s="285"/>
      <c r="DCK70" s="285"/>
      <c r="DCL70" s="285"/>
      <c r="DCM70" s="285"/>
      <c r="DCN70" s="285"/>
      <c r="DCO70" s="285"/>
      <c r="DCP70" s="285"/>
      <c r="DCQ70" s="285"/>
      <c r="DCR70" s="285"/>
      <c r="DCS70" s="285"/>
      <c r="DCT70" s="285"/>
      <c r="DCU70" s="285"/>
      <c r="DCV70" s="285"/>
      <c r="DCW70" s="285"/>
      <c r="DCX70" s="285"/>
      <c r="DCY70" s="285"/>
      <c r="DCZ70" s="285"/>
      <c r="DDA70" s="285"/>
      <c r="DDB70" s="285"/>
      <c r="DDC70" s="285"/>
      <c r="DDD70" s="285"/>
      <c r="DDE70" s="285"/>
      <c r="DDF70" s="285"/>
      <c r="DDG70" s="285"/>
      <c r="DDH70" s="285"/>
      <c r="DDI70" s="285"/>
      <c r="DDJ70" s="285"/>
      <c r="DDK70" s="285"/>
      <c r="DDL70" s="285"/>
      <c r="DDM70" s="285"/>
      <c r="DDN70" s="285"/>
      <c r="DDO70" s="285"/>
      <c r="DDP70" s="285"/>
      <c r="DDQ70" s="285"/>
      <c r="DDR70" s="285"/>
      <c r="DDS70" s="285"/>
      <c r="DDT70" s="285"/>
      <c r="DDU70" s="285"/>
      <c r="DDV70" s="285"/>
      <c r="DDW70" s="285"/>
      <c r="DDX70" s="285"/>
      <c r="DDY70" s="285"/>
      <c r="DDZ70" s="285"/>
      <c r="DEA70" s="285"/>
      <c r="DEB70" s="285"/>
      <c r="DEC70" s="285"/>
      <c r="DED70" s="285"/>
      <c r="DEE70" s="285"/>
      <c r="DEF70" s="285"/>
      <c r="DEG70" s="285"/>
      <c r="DEH70" s="285"/>
      <c r="DEI70" s="285"/>
      <c r="DEJ70" s="285"/>
      <c r="DEK70" s="285"/>
      <c r="DEL70" s="285"/>
      <c r="DEM70" s="285"/>
      <c r="DEN70" s="285"/>
      <c r="DEO70" s="285"/>
      <c r="DEP70" s="285"/>
      <c r="DEQ70" s="285"/>
      <c r="DER70" s="285"/>
      <c r="DES70" s="285"/>
      <c r="DET70" s="285"/>
      <c r="DEU70" s="285"/>
      <c r="DEV70" s="285"/>
      <c r="DEW70" s="285"/>
      <c r="DEX70" s="285"/>
      <c r="DEY70" s="285"/>
      <c r="DEZ70" s="285"/>
      <c r="DFA70" s="285"/>
      <c r="DFB70" s="285"/>
      <c r="DFC70" s="285"/>
      <c r="DFD70" s="285"/>
      <c r="DFE70" s="285"/>
      <c r="DFF70" s="285"/>
      <c r="DFG70" s="285"/>
      <c r="DFH70" s="285"/>
      <c r="DFI70" s="285"/>
      <c r="DFJ70" s="285"/>
      <c r="DFK70" s="285"/>
      <c r="DFL70" s="285"/>
      <c r="DFM70" s="285"/>
      <c r="DFN70" s="285"/>
      <c r="DFO70" s="285"/>
      <c r="DFP70" s="285"/>
      <c r="DFQ70" s="285"/>
      <c r="DFR70" s="285"/>
      <c r="DFS70" s="285"/>
      <c r="DFT70" s="285"/>
      <c r="DFU70" s="285"/>
      <c r="DFV70" s="285"/>
      <c r="DFW70" s="285"/>
      <c r="DFX70" s="285"/>
      <c r="DFY70" s="285"/>
      <c r="DFZ70" s="285"/>
      <c r="DGA70" s="285"/>
      <c r="DGB70" s="285"/>
      <c r="DGC70" s="285"/>
      <c r="DGD70" s="285"/>
      <c r="DGE70" s="285"/>
      <c r="DGF70" s="285"/>
      <c r="DGG70" s="285"/>
      <c r="DGH70" s="285"/>
      <c r="DGI70" s="285"/>
      <c r="DGJ70" s="285"/>
      <c r="DGK70" s="285"/>
      <c r="DGL70" s="285"/>
      <c r="DGM70" s="285"/>
      <c r="DGN70" s="285"/>
      <c r="DGO70" s="285"/>
      <c r="DGP70" s="285"/>
      <c r="DGQ70" s="285"/>
      <c r="DGR70" s="285"/>
      <c r="DGS70" s="285"/>
      <c r="DGT70" s="285"/>
      <c r="DGU70" s="285"/>
      <c r="DGV70" s="285"/>
      <c r="DGW70" s="285"/>
      <c r="DGX70" s="285"/>
      <c r="DGY70" s="285"/>
      <c r="DGZ70" s="285"/>
      <c r="DHA70" s="285"/>
      <c r="DHB70" s="285"/>
      <c r="DHC70" s="285"/>
      <c r="DHD70" s="285"/>
      <c r="DHE70" s="285"/>
      <c r="DHF70" s="285"/>
      <c r="DHG70" s="285"/>
      <c r="DHH70" s="285"/>
      <c r="DHI70" s="285"/>
      <c r="DHJ70" s="285"/>
      <c r="DHK70" s="285"/>
      <c r="DHL70" s="285"/>
      <c r="DHM70" s="285"/>
      <c r="DHN70" s="285"/>
      <c r="DHO70" s="285"/>
      <c r="DHP70" s="285"/>
      <c r="DHQ70" s="285"/>
      <c r="DHR70" s="285"/>
      <c r="DHS70" s="285"/>
      <c r="DHT70" s="285"/>
      <c r="DHU70" s="285"/>
      <c r="DHV70" s="285"/>
      <c r="DHW70" s="285"/>
      <c r="DHX70" s="285"/>
      <c r="DHY70" s="285"/>
      <c r="DHZ70" s="285"/>
      <c r="DIA70" s="285"/>
      <c r="DIB70" s="285"/>
      <c r="DIC70" s="285"/>
      <c r="DID70" s="285"/>
      <c r="DIE70" s="285"/>
      <c r="DIF70" s="285"/>
      <c r="DIG70" s="285"/>
      <c r="DIH70" s="285"/>
      <c r="DII70" s="285"/>
      <c r="DIJ70" s="285"/>
      <c r="DIK70" s="285"/>
      <c r="DIL70" s="285"/>
      <c r="DIM70" s="285"/>
      <c r="DIN70" s="285"/>
      <c r="DIO70" s="285"/>
      <c r="DIP70" s="285"/>
      <c r="DIQ70" s="285"/>
      <c r="DIR70" s="285"/>
      <c r="DIS70" s="285"/>
      <c r="DIT70" s="285"/>
      <c r="DIU70" s="285"/>
      <c r="DIV70" s="285"/>
      <c r="DIW70" s="285"/>
      <c r="DIX70" s="285"/>
      <c r="DIY70" s="285"/>
      <c r="DIZ70" s="285"/>
      <c r="DJA70" s="285"/>
      <c r="DJB70" s="285"/>
      <c r="DJC70" s="285"/>
      <c r="DJD70" s="285"/>
      <c r="DJE70" s="285"/>
      <c r="DJF70" s="285"/>
      <c r="DJG70" s="285"/>
      <c r="DJH70" s="285"/>
      <c r="DJI70" s="285"/>
      <c r="DJJ70" s="285"/>
      <c r="DJK70" s="285"/>
      <c r="DJL70" s="285"/>
      <c r="DJM70" s="285"/>
      <c r="DJN70" s="285"/>
      <c r="DJO70" s="285"/>
      <c r="DJP70" s="285"/>
      <c r="DJQ70" s="285"/>
      <c r="DJR70" s="285"/>
      <c r="DJS70" s="285"/>
      <c r="DJT70" s="285"/>
      <c r="DJU70" s="285"/>
      <c r="DJV70" s="285"/>
      <c r="DJW70" s="285"/>
      <c r="DJX70" s="285"/>
      <c r="DJY70" s="285"/>
      <c r="DJZ70" s="285"/>
      <c r="DKA70" s="285"/>
      <c r="DKB70" s="285"/>
      <c r="DKC70" s="285"/>
      <c r="DKD70" s="285"/>
      <c r="DKE70" s="285"/>
      <c r="DKF70" s="285"/>
      <c r="DKG70" s="285"/>
      <c r="DKH70" s="285"/>
      <c r="DKI70" s="285"/>
      <c r="DKJ70" s="285"/>
      <c r="DKK70" s="285"/>
      <c r="DKL70" s="285"/>
      <c r="DKM70" s="285"/>
      <c r="DKN70" s="285"/>
      <c r="DKO70" s="285"/>
      <c r="DKP70" s="285"/>
      <c r="DKQ70" s="285"/>
      <c r="DKR70" s="285"/>
      <c r="DKS70" s="285"/>
      <c r="DKT70" s="285"/>
      <c r="DKU70" s="285"/>
      <c r="DKV70" s="285"/>
      <c r="DKW70" s="285"/>
      <c r="DKX70" s="285"/>
      <c r="DKY70" s="285"/>
      <c r="DKZ70" s="285"/>
      <c r="DLA70" s="285"/>
      <c r="DLB70" s="285"/>
      <c r="DLC70" s="285"/>
      <c r="DLD70" s="285"/>
      <c r="DLE70" s="285"/>
      <c r="DLF70" s="285"/>
      <c r="DLG70" s="285"/>
      <c r="DLH70" s="285"/>
      <c r="DLI70" s="285"/>
      <c r="DLJ70" s="285"/>
      <c r="DLK70" s="285"/>
      <c r="DLL70" s="285"/>
      <c r="DLM70" s="285"/>
      <c r="DLN70" s="285"/>
      <c r="DLO70" s="285"/>
      <c r="DLP70" s="285"/>
      <c r="DLQ70" s="285"/>
      <c r="DLR70" s="285"/>
      <c r="DLS70" s="285"/>
      <c r="DLT70" s="285"/>
      <c r="DLU70" s="285"/>
      <c r="DLV70" s="285"/>
      <c r="DLW70" s="285"/>
      <c r="DLX70" s="285"/>
      <c r="DLY70" s="285"/>
      <c r="DLZ70" s="285"/>
      <c r="DMA70" s="285"/>
      <c r="DMB70" s="285"/>
      <c r="DMC70" s="285"/>
      <c r="DMD70" s="285"/>
      <c r="DME70" s="285"/>
      <c r="DMF70" s="285"/>
      <c r="DMG70" s="285"/>
      <c r="DMH70" s="285"/>
      <c r="DMI70" s="285"/>
      <c r="DMJ70" s="285"/>
      <c r="DMK70" s="285"/>
      <c r="DML70" s="285"/>
      <c r="DMM70" s="285"/>
      <c r="DMN70" s="285"/>
      <c r="DMO70" s="285"/>
      <c r="DMP70" s="285"/>
      <c r="DMQ70" s="285"/>
      <c r="DMR70" s="285"/>
      <c r="DMS70" s="285"/>
      <c r="DMT70" s="285"/>
      <c r="DMU70" s="285"/>
      <c r="DMV70" s="285"/>
      <c r="DMW70" s="285"/>
      <c r="DMX70" s="285"/>
      <c r="DMY70" s="285"/>
      <c r="DMZ70" s="285"/>
      <c r="DNA70" s="285"/>
      <c r="DNB70" s="285"/>
      <c r="DNC70" s="285"/>
      <c r="DND70" s="285"/>
      <c r="DNE70" s="285"/>
      <c r="DNF70" s="285"/>
      <c r="DNG70" s="285"/>
      <c r="DNH70" s="285"/>
      <c r="DNI70" s="285"/>
      <c r="DNJ70" s="285"/>
      <c r="DNK70" s="285"/>
      <c r="DNL70" s="285"/>
      <c r="DNM70" s="285"/>
      <c r="DNN70" s="285"/>
      <c r="DNO70" s="285"/>
      <c r="DNP70" s="285"/>
      <c r="DNQ70" s="285"/>
      <c r="DNR70" s="285"/>
      <c r="DNS70" s="285"/>
      <c r="DNT70" s="285"/>
      <c r="DNU70" s="285"/>
      <c r="DNV70" s="285"/>
      <c r="DNW70" s="285"/>
      <c r="DNX70" s="285"/>
      <c r="DNY70" s="285"/>
      <c r="DNZ70" s="285"/>
      <c r="DOA70" s="285"/>
      <c r="DOB70" s="285"/>
      <c r="DOC70" s="285"/>
      <c r="DOD70" s="285"/>
      <c r="DOE70" s="285"/>
      <c r="DOF70" s="285"/>
      <c r="DOG70" s="285"/>
      <c r="DOH70" s="285"/>
      <c r="DOI70" s="285"/>
      <c r="DOJ70" s="285"/>
      <c r="DOK70" s="285"/>
      <c r="DOL70" s="285"/>
      <c r="DOM70" s="285"/>
      <c r="DON70" s="285"/>
      <c r="DOO70" s="285"/>
      <c r="DOP70" s="285"/>
      <c r="DOQ70" s="285"/>
      <c r="DOR70" s="285"/>
      <c r="DOS70" s="285"/>
      <c r="DOT70" s="285"/>
      <c r="DOU70" s="285"/>
      <c r="DOV70" s="285"/>
      <c r="DOW70" s="285"/>
      <c r="DOX70" s="285"/>
      <c r="DOY70" s="285"/>
      <c r="DOZ70" s="285"/>
      <c r="DPA70" s="285"/>
      <c r="DPB70" s="285"/>
      <c r="DPC70" s="285"/>
      <c r="DPD70" s="285"/>
      <c r="DPE70" s="285"/>
      <c r="DPF70" s="285"/>
      <c r="DPG70" s="285"/>
      <c r="DPH70" s="285"/>
      <c r="DPI70" s="285"/>
      <c r="DPJ70" s="285"/>
      <c r="DPK70" s="285"/>
      <c r="DPL70" s="285"/>
      <c r="DPM70" s="285"/>
      <c r="DPN70" s="285"/>
      <c r="DPO70" s="285"/>
      <c r="DPP70" s="285"/>
      <c r="DPQ70" s="285"/>
      <c r="DPR70" s="285"/>
      <c r="DPS70" s="285"/>
      <c r="DPT70" s="285"/>
      <c r="DPU70" s="285"/>
      <c r="DPV70" s="285"/>
      <c r="DPW70" s="285"/>
      <c r="DPX70" s="285"/>
      <c r="DPY70" s="285"/>
      <c r="DPZ70" s="285"/>
      <c r="DQA70" s="285"/>
      <c r="DQB70" s="285"/>
      <c r="DQC70" s="285"/>
      <c r="DQD70" s="285"/>
      <c r="DQE70" s="285"/>
      <c r="DQF70" s="285"/>
      <c r="DQG70" s="285"/>
      <c r="DQH70" s="285"/>
      <c r="DQI70" s="285"/>
      <c r="DQJ70" s="285"/>
      <c r="DQK70" s="285"/>
      <c r="DQL70" s="285"/>
      <c r="DQM70" s="285"/>
      <c r="DQN70" s="285"/>
      <c r="DQO70" s="285"/>
      <c r="DQP70" s="285"/>
      <c r="DQQ70" s="285"/>
      <c r="DQR70" s="285"/>
      <c r="DQS70" s="285"/>
      <c r="DQT70" s="285"/>
      <c r="DQU70" s="285"/>
      <c r="DQV70" s="285"/>
      <c r="DQW70" s="285"/>
      <c r="DQX70" s="285"/>
      <c r="DQY70" s="285"/>
      <c r="DQZ70" s="285"/>
      <c r="DRA70" s="285"/>
      <c r="DRB70" s="285"/>
      <c r="DRC70" s="285"/>
      <c r="DRD70" s="285"/>
      <c r="DRE70" s="285"/>
      <c r="DRF70" s="285"/>
      <c r="DRG70" s="285"/>
      <c r="DRH70" s="285"/>
      <c r="DRI70" s="285"/>
      <c r="DRJ70" s="285"/>
      <c r="DRK70" s="285"/>
      <c r="DRL70" s="285"/>
      <c r="DRM70" s="285"/>
      <c r="DRN70" s="285"/>
      <c r="DRO70" s="285"/>
      <c r="DRP70" s="285"/>
      <c r="DRQ70" s="285"/>
      <c r="DRR70" s="285"/>
      <c r="DRS70" s="285"/>
      <c r="DRT70" s="285"/>
      <c r="DRU70" s="285"/>
      <c r="DRV70" s="285"/>
      <c r="DRW70" s="285"/>
      <c r="DRX70" s="285"/>
      <c r="DRY70" s="285"/>
      <c r="DRZ70" s="285"/>
      <c r="DSA70" s="285"/>
      <c r="DSB70" s="285"/>
      <c r="DSC70" s="285"/>
      <c r="DSD70" s="285"/>
      <c r="DSE70" s="285"/>
      <c r="DSF70" s="285"/>
      <c r="DSG70" s="285"/>
      <c r="DSH70" s="285"/>
      <c r="DSI70" s="285"/>
      <c r="DSJ70" s="285"/>
      <c r="DSK70" s="285"/>
      <c r="DSL70" s="285"/>
      <c r="DSM70" s="285"/>
      <c r="DSN70" s="285"/>
      <c r="DSO70" s="285"/>
      <c r="DSP70" s="285"/>
      <c r="DSQ70" s="285"/>
      <c r="DSR70" s="285"/>
      <c r="DSS70" s="285"/>
      <c r="DST70" s="285"/>
      <c r="DSU70" s="285"/>
      <c r="DSV70" s="285"/>
      <c r="DSW70" s="285"/>
      <c r="DSX70" s="285"/>
      <c r="DSY70" s="285"/>
      <c r="DSZ70" s="285"/>
      <c r="DTA70" s="285"/>
      <c r="DTB70" s="285"/>
      <c r="DTC70" s="285"/>
      <c r="DTD70" s="285"/>
      <c r="DTE70" s="285"/>
      <c r="DTF70" s="285"/>
      <c r="DTG70" s="285"/>
      <c r="DTH70" s="285"/>
      <c r="DTI70" s="285"/>
      <c r="DTJ70" s="285"/>
      <c r="DTK70" s="285"/>
      <c r="DTL70" s="285"/>
      <c r="DTM70" s="285"/>
      <c r="DTN70" s="285"/>
      <c r="DTO70" s="285"/>
      <c r="DTP70" s="285"/>
      <c r="DTQ70" s="285"/>
      <c r="DTR70" s="285"/>
      <c r="DTS70" s="285"/>
      <c r="DTT70" s="285"/>
      <c r="DTU70" s="285"/>
      <c r="DTV70" s="285"/>
      <c r="DTW70" s="285"/>
      <c r="DTX70" s="285"/>
      <c r="DTY70" s="285"/>
      <c r="DTZ70" s="285"/>
      <c r="DUA70" s="285"/>
      <c r="DUB70" s="285"/>
      <c r="DUC70" s="285"/>
      <c r="DUD70" s="285"/>
      <c r="DUE70" s="285"/>
      <c r="DUF70" s="285"/>
      <c r="DUG70" s="285"/>
      <c r="DUH70" s="285"/>
      <c r="DUI70" s="285"/>
      <c r="DUJ70" s="285"/>
      <c r="DUK70" s="285"/>
      <c r="DUL70" s="285"/>
      <c r="DUM70" s="285"/>
      <c r="DUN70" s="285"/>
      <c r="DUO70" s="285"/>
      <c r="DUP70" s="285"/>
      <c r="DUQ70" s="285"/>
      <c r="DUR70" s="285"/>
      <c r="DUS70" s="285"/>
      <c r="DUT70" s="285"/>
      <c r="DUU70" s="285"/>
      <c r="DUV70" s="285"/>
      <c r="DUW70" s="285"/>
      <c r="DUX70" s="285"/>
      <c r="DUY70" s="285"/>
      <c r="DUZ70" s="285"/>
      <c r="DVA70" s="285"/>
      <c r="DVB70" s="285"/>
      <c r="DVC70" s="285"/>
      <c r="DVD70" s="285"/>
      <c r="DVE70" s="285"/>
      <c r="DVF70" s="285"/>
      <c r="DVG70" s="285"/>
      <c r="DVH70" s="285"/>
      <c r="DVI70" s="285"/>
      <c r="DVJ70" s="285"/>
      <c r="DVK70" s="285"/>
      <c r="DVL70" s="285"/>
      <c r="DVM70" s="285"/>
      <c r="DVN70" s="285"/>
      <c r="DVO70" s="285"/>
      <c r="DVP70" s="285"/>
      <c r="DVQ70" s="285"/>
      <c r="DVR70" s="285"/>
      <c r="DVS70" s="285"/>
      <c r="DVT70" s="285"/>
      <c r="DVU70" s="285"/>
      <c r="DVV70" s="285"/>
      <c r="DVW70" s="285"/>
      <c r="DVX70" s="285"/>
      <c r="DVY70" s="285"/>
      <c r="DVZ70" s="285"/>
      <c r="DWA70" s="285"/>
      <c r="DWB70" s="285"/>
      <c r="DWC70" s="285"/>
      <c r="DWD70" s="285"/>
      <c r="DWE70" s="285"/>
      <c r="DWF70" s="285"/>
      <c r="DWG70" s="285"/>
      <c r="DWH70" s="285"/>
      <c r="DWI70" s="285"/>
      <c r="DWJ70" s="285"/>
      <c r="DWK70" s="285"/>
      <c r="DWL70" s="285"/>
      <c r="DWM70" s="285"/>
      <c r="DWN70" s="285"/>
      <c r="DWO70" s="285"/>
      <c r="DWP70" s="285"/>
      <c r="DWQ70" s="285"/>
      <c r="DWR70" s="285"/>
      <c r="DWS70" s="285"/>
      <c r="DWT70" s="285"/>
      <c r="DWU70" s="285"/>
      <c r="DWV70" s="285"/>
      <c r="DWW70" s="285"/>
      <c r="DWX70" s="285"/>
      <c r="DWY70" s="285"/>
      <c r="DWZ70" s="285"/>
      <c r="DXA70" s="285"/>
      <c r="DXB70" s="285"/>
      <c r="DXC70" s="285"/>
      <c r="DXD70" s="285"/>
      <c r="DXE70" s="285"/>
      <c r="DXF70" s="285"/>
      <c r="DXG70" s="285"/>
      <c r="DXH70" s="285"/>
      <c r="DXI70" s="285"/>
      <c r="DXJ70" s="285"/>
      <c r="DXK70" s="285"/>
      <c r="DXL70" s="285"/>
      <c r="DXM70" s="285"/>
      <c r="DXN70" s="285"/>
      <c r="DXO70" s="285"/>
      <c r="DXP70" s="285"/>
      <c r="DXQ70" s="285"/>
      <c r="DXR70" s="285"/>
      <c r="DXS70" s="285"/>
      <c r="DXT70" s="285"/>
      <c r="DXU70" s="285"/>
      <c r="DXV70" s="285"/>
      <c r="DXW70" s="285"/>
      <c r="DXX70" s="285"/>
      <c r="DXY70" s="285"/>
      <c r="DXZ70" s="285"/>
      <c r="DYA70" s="285"/>
      <c r="DYB70" s="285"/>
      <c r="DYC70" s="285"/>
      <c r="DYD70" s="285"/>
      <c r="DYE70" s="285"/>
      <c r="DYF70" s="285"/>
      <c r="DYG70" s="285"/>
      <c r="DYH70" s="285"/>
      <c r="DYI70" s="285"/>
      <c r="DYJ70" s="285"/>
      <c r="DYK70" s="285"/>
      <c r="DYL70" s="285"/>
      <c r="DYM70" s="285"/>
      <c r="DYN70" s="285"/>
      <c r="DYO70" s="285"/>
      <c r="DYP70" s="285"/>
      <c r="DYQ70" s="285"/>
      <c r="DYR70" s="285"/>
      <c r="DYS70" s="285"/>
      <c r="DYT70" s="285"/>
      <c r="DYU70" s="285"/>
      <c r="DYV70" s="285"/>
      <c r="DYW70" s="285"/>
      <c r="DYX70" s="285"/>
      <c r="DYY70" s="285"/>
      <c r="DYZ70" s="285"/>
      <c r="DZA70" s="285"/>
      <c r="DZB70" s="285"/>
      <c r="DZC70" s="285"/>
      <c r="DZD70" s="285"/>
      <c r="DZE70" s="285"/>
      <c r="DZF70" s="285"/>
      <c r="DZG70" s="285"/>
      <c r="DZH70" s="285"/>
      <c r="DZI70" s="285"/>
      <c r="DZJ70" s="285"/>
      <c r="DZK70" s="285"/>
      <c r="DZL70" s="285"/>
      <c r="DZM70" s="285"/>
      <c r="DZN70" s="285"/>
      <c r="DZO70" s="285"/>
      <c r="DZP70" s="285"/>
      <c r="DZQ70" s="285"/>
      <c r="DZR70" s="285"/>
      <c r="DZS70" s="285"/>
      <c r="DZT70" s="285"/>
      <c r="DZU70" s="285"/>
      <c r="DZV70" s="285"/>
      <c r="DZW70" s="285"/>
      <c r="DZX70" s="285"/>
      <c r="DZY70" s="285"/>
      <c r="DZZ70" s="285"/>
      <c r="EAA70" s="285"/>
      <c r="EAB70" s="285"/>
      <c r="EAC70" s="285"/>
      <c r="EAD70" s="285"/>
      <c r="EAE70" s="285"/>
      <c r="EAF70" s="285"/>
      <c r="EAG70" s="285"/>
      <c r="EAH70" s="285"/>
      <c r="EAI70" s="285"/>
      <c r="EAJ70" s="285"/>
      <c r="EAK70" s="285"/>
      <c r="EAL70" s="285"/>
      <c r="EAM70" s="285"/>
      <c r="EAN70" s="285"/>
      <c r="EAO70" s="285"/>
      <c r="EAP70" s="285"/>
      <c r="EAQ70" s="285"/>
      <c r="EAR70" s="285"/>
      <c r="EAS70" s="285"/>
      <c r="EAT70" s="285"/>
      <c r="EAU70" s="285"/>
      <c r="EAV70" s="285"/>
      <c r="EAW70" s="285"/>
      <c r="EAX70" s="285"/>
      <c r="EAY70" s="285"/>
      <c r="EAZ70" s="285"/>
      <c r="EBA70" s="285"/>
      <c r="EBB70" s="285"/>
      <c r="EBC70" s="285"/>
      <c r="EBD70" s="285"/>
      <c r="EBE70" s="285"/>
      <c r="EBF70" s="285"/>
      <c r="EBG70" s="285"/>
      <c r="EBH70" s="285"/>
      <c r="EBI70" s="285"/>
      <c r="EBJ70" s="285"/>
      <c r="EBK70" s="285"/>
      <c r="EBL70" s="285"/>
      <c r="EBM70" s="285"/>
      <c r="EBN70" s="285"/>
      <c r="EBO70" s="285"/>
      <c r="EBP70" s="285"/>
      <c r="EBQ70" s="285"/>
      <c r="EBR70" s="285"/>
      <c r="EBS70" s="285"/>
      <c r="EBT70" s="285"/>
      <c r="EBU70" s="285"/>
      <c r="EBV70" s="285"/>
      <c r="EBW70" s="285"/>
      <c r="EBX70" s="285"/>
      <c r="EBY70" s="285"/>
      <c r="EBZ70" s="285"/>
      <c r="ECA70" s="285"/>
      <c r="ECB70" s="285"/>
      <c r="ECC70" s="285"/>
      <c r="ECD70" s="285"/>
      <c r="ECE70" s="285"/>
      <c r="ECF70" s="285"/>
      <c r="ECG70" s="285"/>
      <c r="ECH70" s="285"/>
      <c r="ECI70" s="285"/>
      <c r="ECJ70" s="285"/>
      <c r="ECK70" s="285"/>
      <c r="ECL70" s="285"/>
      <c r="ECM70" s="285"/>
      <c r="ECN70" s="285"/>
      <c r="ECO70" s="285"/>
      <c r="ECP70" s="285"/>
      <c r="ECQ70" s="285"/>
      <c r="ECR70" s="285"/>
      <c r="ECS70" s="285"/>
      <c r="ECT70" s="285"/>
      <c r="ECU70" s="285"/>
      <c r="ECV70" s="285"/>
      <c r="ECW70" s="285"/>
      <c r="ECX70" s="285"/>
      <c r="ECY70" s="285"/>
      <c r="ECZ70" s="285"/>
      <c r="EDA70" s="285"/>
      <c r="EDB70" s="285"/>
      <c r="EDC70" s="285"/>
      <c r="EDD70" s="285"/>
      <c r="EDE70" s="285"/>
      <c r="EDF70" s="285"/>
      <c r="EDG70" s="285"/>
      <c r="EDH70" s="285"/>
      <c r="EDI70" s="285"/>
      <c r="EDJ70" s="285"/>
      <c r="EDK70" s="285"/>
      <c r="EDL70" s="285"/>
      <c r="EDM70" s="285"/>
      <c r="EDN70" s="285"/>
      <c r="EDO70" s="285"/>
      <c r="EDP70" s="285"/>
      <c r="EDQ70" s="285"/>
      <c r="EDR70" s="285"/>
      <c r="EDS70" s="285"/>
      <c r="EDT70" s="285"/>
      <c r="EDU70" s="285"/>
      <c r="EDV70" s="285"/>
      <c r="EDW70" s="285"/>
      <c r="EDX70" s="285"/>
      <c r="EDY70" s="285"/>
      <c r="EDZ70" s="285"/>
      <c r="EEA70" s="285"/>
      <c r="EEB70" s="285"/>
      <c r="EEC70" s="285"/>
      <c r="EED70" s="285"/>
      <c r="EEE70" s="285"/>
      <c r="EEF70" s="285"/>
      <c r="EEG70" s="285"/>
      <c r="EEH70" s="285"/>
      <c r="EEI70" s="285"/>
      <c r="EEJ70" s="285"/>
      <c r="EEK70" s="285"/>
      <c r="EEL70" s="285"/>
      <c r="EEM70" s="285"/>
      <c r="EEN70" s="285"/>
      <c r="EEO70" s="285"/>
      <c r="EEP70" s="285"/>
      <c r="EEQ70" s="285"/>
      <c r="EER70" s="285"/>
      <c r="EES70" s="285"/>
      <c r="EET70" s="285"/>
      <c r="EEU70" s="285"/>
      <c r="EEV70" s="285"/>
      <c r="EEW70" s="285"/>
      <c r="EEX70" s="285"/>
      <c r="EEY70" s="285"/>
      <c r="EEZ70" s="285"/>
      <c r="EFA70" s="285"/>
      <c r="EFB70" s="285"/>
      <c r="EFC70" s="285"/>
      <c r="EFD70" s="285"/>
      <c r="EFE70" s="285"/>
      <c r="EFF70" s="285"/>
      <c r="EFG70" s="285"/>
      <c r="EFH70" s="285"/>
      <c r="EFI70" s="285"/>
      <c r="EFJ70" s="285"/>
      <c r="EFK70" s="285"/>
      <c r="EFL70" s="285"/>
      <c r="EFM70" s="285"/>
      <c r="EFN70" s="285"/>
      <c r="EFO70" s="285"/>
      <c r="EFP70" s="285"/>
      <c r="EFQ70" s="285"/>
      <c r="EFR70" s="285"/>
      <c r="EFS70" s="285"/>
      <c r="EFT70" s="285"/>
      <c r="EFU70" s="285"/>
      <c r="EFV70" s="285"/>
      <c r="EFW70" s="285"/>
      <c r="EFX70" s="285"/>
      <c r="EFY70" s="285"/>
      <c r="EFZ70" s="285"/>
      <c r="EGA70" s="285"/>
      <c r="EGB70" s="285"/>
      <c r="EGC70" s="285"/>
      <c r="EGD70" s="285"/>
      <c r="EGE70" s="285"/>
      <c r="EGF70" s="285"/>
      <c r="EGG70" s="285"/>
      <c r="EGH70" s="285"/>
      <c r="EGI70" s="285"/>
      <c r="EGJ70" s="285"/>
      <c r="EGK70" s="285"/>
      <c r="EGL70" s="285"/>
      <c r="EGM70" s="285"/>
      <c r="EGN70" s="285"/>
      <c r="EGO70" s="285"/>
      <c r="EGP70" s="285"/>
      <c r="EGQ70" s="285"/>
      <c r="EGR70" s="285"/>
      <c r="EGS70" s="285"/>
      <c r="EGT70" s="285"/>
      <c r="EGU70" s="285"/>
      <c r="EGV70" s="285"/>
      <c r="EGW70" s="285"/>
      <c r="EGX70" s="285"/>
      <c r="EGY70" s="285"/>
      <c r="EGZ70" s="285"/>
      <c r="EHA70" s="285"/>
      <c r="EHB70" s="285"/>
      <c r="EHC70" s="285"/>
      <c r="EHD70" s="285"/>
      <c r="EHE70" s="285"/>
      <c r="EHF70" s="285"/>
      <c r="EHG70" s="285"/>
      <c r="EHH70" s="285"/>
      <c r="EHI70" s="285"/>
      <c r="EHJ70" s="285"/>
      <c r="EHK70" s="285"/>
      <c r="EHL70" s="285"/>
      <c r="EHM70" s="285"/>
      <c r="EHN70" s="285"/>
      <c r="EHO70" s="285"/>
      <c r="EHP70" s="285"/>
      <c r="EHQ70" s="285"/>
      <c r="EHR70" s="285"/>
      <c r="EHS70" s="285"/>
      <c r="EHT70" s="285"/>
      <c r="EHU70" s="285"/>
      <c r="EHV70" s="285"/>
      <c r="EHW70" s="285"/>
      <c r="EHX70" s="285"/>
      <c r="EHY70" s="285"/>
      <c r="EHZ70" s="285"/>
      <c r="EIA70" s="285"/>
      <c r="EIB70" s="285"/>
      <c r="EIC70" s="285"/>
      <c r="EID70" s="285"/>
      <c r="EIE70" s="285"/>
      <c r="EIF70" s="285"/>
      <c r="EIG70" s="285"/>
      <c r="EIH70" s="285"/>
      <c r="EII70" s="285"/>
      <c r="EIJ70" s="285"/>
      <c r="EIK70" s="285"/>
      <c r="EIL70" s="285"/>
      <c r="EIM70" s="285"/>
      <c r="EIN70" s="285"/>
      <c r="EIO70" s="285"/>
      <c r="EIP70" s="285"/>
      <c r="EIQ70" s="285"/>
      <c r="EIR70" s="285"/>
      <c r="EIS70" s="285"/>
      <c r="EIT70" s="285"/>
      <c r="EIU70" s="285"/>
      <c r="EIV70" s="285"/>
      <c r="EIW70" s="285"/>
      <c r="EIX70" s="285"/>
      <c r="EIY70" s="285"/>
      <c r="EIZ70" s="285"/>
      <c r="EJA70" s="285"/>
      <c r="EJB70" s="285"/>
      <c r="EJC70" s="285"/>
      <c r="EJD70" s="285"/>
      <c r="EJE70" s="285"/>
      <c r="EJF70" s="285"/>
      <c r="EJG70" s="285"/>
      <c r="EJH70" s="285"/>
      <c r="EJI70" s="285"/>
      <c r="EJJ70" s="285"/>
      <c r="EJK70" s="285"/>
      <c r="EJL70" s="285"/>
      <c r="EJM70" s="285"/>
      <c r="EJN70" s="285"/>
      <c r="EJO70" s="285"/>
      <c r="EJP70" s="285"/>
      <c r="EJQ70" s="285"/>
      <c r="EJR70" s="285"/>
      <c r="EJS70" s="285"/>
      <c r="EJT70" s="285"/>
      <c r="EJU70" s="285"/>
      <c r="EJV70" s="285"/>
      <c r="EJW70" s="285"/>
      <c r="EJX70" s="285"/>
      <c r="EJY70" s="285"/>
      <c r="EJZ70" s="285"/>
      <c r="EKA70" s="285"/>
      <c r="EKB70" s="285"/>
      <c r="EKC70" s="285"/>
      <c r="EKD70" s="285"/>
      <c r="EKE70" s="285"/>
      <c r="EKF70" s="285"/>
      <c r="EKG70" s="285"/>
      <c r="EKH70" s="285"/>
      <c r="EKI70" s="285"/>
      <c r="EKJ70" s="285"/>
      <c r="EKK70" s="285"/>
      <c r="EKL70" s="285"/>
      <c r="EKM70" s="285"/>
      <c r="EKN70" s="285"/>
      <c r="EKO70" s="285"/>
      <c r="EKP70" s="285"/>
      <c r="EKQ70" s="285"/>
      <c r="EKR70" s="285"/>
      <c r="EKS70" s="285"/>
      <c r="EKT70" s="285"/>
      <c r="EKU70" s="285"/>
      <c r="EKV70" s="285"/>
      <c r="EKW70" s="285"/>
      <c r="EKX70" s="285"/>
      <c r="EKY70" s="285"/>
      <c r="EKZ70" s="285"/>
      <c r="ELA70" s="285"/>
      <c r="ELB70" s="285"/>
      <c r="ELC70" s="285"/>
      <c r="ELD70" s="285"/>
      <c r="ELE70" s="285"/>
      <c r="ELF70" s="285"/>
      <c r="ELG70" s="285"/>
      <c r="ELH70" s="285"/>
      <c r="ELI70" s="285"/>
      <c r="ELJ70" s="285"/>
      <c r="ELK70" s="285"/>
      <c r="ELL70" s="285"/>
      <c r="ELM70" s="285"/>
      <c r="ELN70" s="285"/>
      <c r="ELO70" s="285"/>
      <c r="ELP70" s="285"/>
      <c r="ELQ70" s="285"/>
      <c r="ELR70" s="285"/>
      <c r="ELS70" s="285"/>
      <c r="ELT70" s="285"/>
      <c r="ELU70" s="285"/>
      <c r="ELV70" s="285"/>
      <c r="ELW70" s="285"/>
      <c r="ELX70" s="285"/>
      <c r="ELY70" s="285"/>
      <c r="ELZ70" s="285"/>
      <c r="EMA70" s="285"/>
      <c r="EMB70" s="285"/>
      <c r="EMC70" s="285"/>
      <c r="EMD70" s="285"/>
      <c r="EME70" s="285"/>
      <c r="EMF70" s="285"/>
      <c r="EMG70" s="285"/>
      <c r="EMH70" s="285"/>
      <c r="EMI70" s="285"/>
      <c r="EMJ70" s="285"/>
      <c r="EMK70" s="285"/>
      <c r="EML70" s="285"/>
      <c r="EMM70" s="285"/>
      <c r="EMN70" s="285"/>
      <c r="EMO70" s="285"/>
      <c r="EMP70" s="285"/>
      <c r="EMQ70" s="285"/>
      <c r="EMR70" s="285"/>
      <c r="EMS70" s="285"/>
      <c r="EMT70" s="285"/>
      <c r="EMU70" s="285"/>
      <c r="EMV70" s="285"/>
      <c r="EMW70" s="285"/>
      <c r="EMX70" s="285"/>
      <c r="EMY70" s="285"/>
      <c r="EMZ70" s="285"/>
      <c r="ENA70" s="285"/>
      <c r="ENB70" s="285"/>
      <c r="ENC70" s="285"/>
      <c r="END70" s="285"/>
      <c r="ENE70" s="285"/>
      <c r="ENF70" s="285"/>
      <c r="ENG70" s="285"/>
      <c r="ENH70" s="285"/>
      <c r="ENI70" s="285"/>
      <c r="ENJ70" s="285"/>
      <c r="ENK70" s="285"/>
      <c r="ENL70" s="285"/>
      <c r="ENM70" s="285"/>
      <c r="ENN70" s="285"/>
      <c r="ENO70" s="285"/>
      <c r="ENP70" s="285"/>
      <c r="ENQ70" s="285"/>
      <c r="ENR70" s="285"/>
      <c r="ENS70" s="285"/>
      <c r="ENT70" s="285"/>
      <c r="ENU70" s="285"/>
      <c r="ENV70" s="285"/>
      <c r="ENW70" s="285"/>
      <c r="ENX70" s="285"/>
      <c r="ENY70" s="285"/>
      <c r="ENZ70" s="285"/>
      <c r="EOA70" s="285"/>
      <c r="EOB70" s="285"/>
      <c r="EOC70" s="285"/>
      <c r="EOD70" s="285"/>
      <c r="EOE70" s="285"/>
      <c r="EOF70" s="285"/>
      <c r="EOG70" s="285"/>
      <c r="EOH70" s="285"/>
      <c r="EOI70" s="285"/>
      <c r="EOJ70" s="285"/>
      <c r="EOK70" s="285"/>
      <c r="EOL70" s="285"/>
      <c r="EOM70" s="285"/>
      <c r="EON70" s="285"/>
      <c r="EOO70" s="285"/>
      <c r="EOP70" s="285"/>
      <c r="EOQ70" s="285"/>
      <c r="EOR70" s="285"/>
      <c r="EOS70" s="285"/>
      <c r="EOT70" s="285"/>
      <c r="EOU70" s="285"/>
      <c r="EOV70" s="285"/>
      <c r="EOW70" s="285"/>
      <c r="EOX70" s="285"/>
      <c r="EOY70" s="285"/>
      <c r="EOZ70" s="285"/>
      <c r="EPA70" s="285"/>
      <c r="EPB70" s="285"/>
      <c r="EPC70" s="285"/>
      <c r="EPD70" s="285"/>
      <c r="EPE70" s="285"/>
      <c r="EPF70" s="285"/>
      <c r="EPG70" s="285"/>
      <c r="EPH70" s="285"/>
      <c r="EPI70" s="285"/>
      <c r="EPJ70" s="285"/>
      <c r="EPK70" s="285"/>
      <c r="EPL70" s="285"/>
      <c r="EPM70" s="285"/>
      <c r="EPN70" s="285"/>
      <c r="EPO70" s="285"/>
      <c r="EPP70" s="285"/>
      <c r="EPQ70" s="285"/>
      <c r="EPR70" s="285"/>
      <c r="EPS70" s="285"/>
      <c r="EPT70" s="285"/>
      <c r="EPU70" s="285"/>
      <c r="EPV70" s="285"/>
      <c r="EPW70" s="285"/>
      <c r="EPX70" s="285"/>
      <c r="EPY70" s="285"/>
      <c r="EPZ70" s="285"/>
      <c r="EQA70" s="285"/>
      <c r="EQB70" s="285"/>
      <c r="EQC70" s="285"/>
      <c r="EQD70" s="285"/>
      <c r="EQE70" s="285"/>
      <c r="EQF70" s="285"/>
      <c r="EQG70" s="285"/>
      <c r="EQH70" s="285"/>
      <c r="EQI70" s="285"/>
      <c r="EQJ70" s="285"/>
      <c r="EQK70" s="285"/>
      <c r="EQL70" s="285"/>
      <c r="EQM70" s="285"/>
      <c r="EQN70" s="285"/>
      <c r="EQO70" s="285"/>
      <c r="EQP70" s="285"/>
      <c r="EQQ70" s="285"/>
      <c r="EQR70" s="285"/>
      <c r="EQS70" s="285"/>
      <c r="EQT70" s="285"/>
      <c r="EQU70" s="285"/>
      <c r="EQV70" s="285"/>
      <c r="EQW70" s="285"/>
      <c r="EQX70" s="285"/>
      <c r="EQY70" s="285"/>
      <c r="EQZ70" s="285"/>
      <c r="ERA70" s="285"/>
      <c r="ERB70" s="285"/>
      <c r="ERC70" s="285"/>
      <c r="ERD70" s="285"/>
      <c r="ERE70" s="285"/>
      <c r="ERF70" s="285"/>
      <c r="ERG70" s="285"/>
      <c r="ERH70" s="285"/>
      <c r="ERI70" s="285"/>
      <c r="ERJ70" s="285"/>
      <c r="ERK70" s="285"/>
      <c r="ERL70" s="285"/>
      <c r="ERM70" s="285"/>
      <c r="ERN70" s="285"/>
      <c r="ERO70" s="285"/>
      <c r="ERP70" s="285"/>
      <c r="ERQ70" s="285"/>
      <c r="ERR70" s="285"/>
      <c r="ERS70" s="285"/>
      <c r="ERT70" s="285"/>
      <c r="ERU70" s="285"/>
      <c r="ERV70" s="285"/>
      <c r="ERW70" s="285"/>
      <c r="ERX70" s="285"/>
      <c r="ERY70" s="285"/>
      <c r="ERZ70" s="285"/>
      <c r="ESA70" s="285"/>
      <c r="ESB70" s="285"/>
      <c r="ESC70" s="285"/>
      <c r="ESD70" s="285"/>
      <c r="ESE70" s="285"/>
      <c r="ESF70" s="285"/>
      <c r="ESG70" s="285"/>
      <c r="ESH70" s="285"/>
      <c r="ESI70" s="285"/>
      <c r="ESJ70" s="285"/>
      <c r="ESK70" s="285"/>
      <c r="ESL70" s="285"/>
      <c r="ESM70" s="285"/>
      <c r="ESN70" s="285"/>
      <c r="ESO70" s="285"/>
      <c r="ESP70" s="285"/>
      <c r="ESQ70" s="285"/>
      <c r="ESR70" s="285"/>
      <c r="ESS70" s="285"/>
      <c r="EST70" s="285"/>
      <c r="ESU70" s="285"/>
      <c r="ESV70" s="285"/>
      <c r="ESW70" s="285"/>
      <c r="ESX70" s="285"/>
      <c r="ESY70" s="285"/>
      <c r="ESZ70" s="285"/>
      <c r="ETA70" s="285"/>
      <c r="ETB70" s="285"/>
      <c r="ETC70" s="285"/>
      <c r="ETD70" s="285"/>
      <c r="ETE70" s="285"/>
      <c r="ETF70" s="285"/>
      <c r="ETG70" s="285"/>
      <c r="ETH70" s="285"/>
      <c r="ETI70" s="285"/>
      <c r="ETJ70" s="285"/>
      <c r="ETK70" s="285"/>
      <c r="ETL70" s="285"/>
      <c r="ETM70" s="285"/>
      <c r="ETN70" s="285"/>
      <c r="ETO70" s="285"/>
      <c r="ETP70" s="285"/>
      <c r="ETQ70" s="285"/>
      <c r="ETR70" s="285"/>
      <c r="ETS70" s="285"/>
      <c r="ETT70" s="285"/>
      <c r="ETU70" s="285"/>
      <c r="ETV70" s="285"/>
      <c r="ETW70" s="285"/>
      <c r="ETX70" s="285"/>
      <c r="ETY70" s="285"/>
      <c r="ETZ70" s="285"/>
      <c r="EUA70" s="285"/>
      <c r="EUB70" s="285"/>
      <c r="EUC70" s="285"/>
      <c r="EUD70" s="285"/>
      <c r="EUE70" s="285"/>
      <c r="EUF70" s="285"/>
      <c r="EUG70" s="285"/>
      <c r="EUH70" s="285"/>
      <c r="EUI70" s="285"/>
      <c r="EUJ70" s="285"/>
      <c r="EUK70" s="285"/>
      <c r="EUL70" s="285"/>
      <c r="EUM70" s="285"/>
      <c r="EUN70" s="285"/>
      <c r="EUO70" s="285"/>
      <c r="EUP70" s="285"/>
      <c r="EUQ70" s="285"/>
      <c r="EUR70" s="285"/>
      <c r="EUS70" s="285"/>
      <c r="EUT70" s="285"/>
      <c r="EUU70" s="285"/>
      <c r="EUV70" s="285"/>
      <c r="EUW70" s="285"/>
      <c r="EUX70" s="285"/>
      <c r="EUY70" s="285"/>
      <c r="EUZ70" s="285"/>
      <c r="EVA70" s="285"/>
      <c r="EVB70" s="285"/>
      <c r="EVC70" s="285"/>
      <c r="EVD70" s="285"/>
      <c r="EVE70" s="285"/>
      <c r="EVF70" s="285"/>
      <c r="EVG70" s="285"/>
      <c r="EVH70" s="285"/>
      <c r="EVI70" s="285"/>
      <c r="EVJ70" s="285"/>
      <c r="EVK70" s="285"/>
      <c r="EVL70" s="285"/>
      <c r="EVM70" s="285"/>
      <c r="EVN70" s="285"/>
      <c r="EVO70" s="285"/>
      <c r="EVP70" s="285"/>
      <c r="EVQ70" s="285"/>
      <c r="EVR70" s="285"/>
      <c r="EVS70" s="285"/>
      <c r="EVT70" s="285"/>
      <c r="EVU70" s="285"/>
      <c r="EVV70" s="285"/>
      <c r="EVW70" s="285"/>
      <c r="EVX70" s="285"/>
      <c r="EVY70" s="285"/>
      <c r="EVZ70" s="285"/>
      <c r="EWA70" s="285"/>
      <c r="EWB70" s="285"/>
      <c r="EWC70" s="285"/>
      <c r="EWD70" s="285"/>
      <c r="EWE70" s="285"/>
      <c r="EWF70" s="285"/>
      <c r="EWG70" s="285"/>
      <c r="EWH70" s="285"/>
      <c r="EWI70" s="285"/>
      <c r="EWJ70" s="285"/>
      <c r="EWK70" s="285"/>
      <c r="EWL70" s="285"/>
      <c r="EWM70" s="285"/>
      <c r="EWN70" s="285"/>
      <c r="EWO70" s="285"/>
      <c r="EWP70" s="285"/>
      <c r="EWQ70" s="285"/>
      <c r="EWR70" s="285"/>
      <c r="EWS70" s="285"/>
      <c r="EWT70" s="285"/>
      <c r="EWU70" s="285"/>
      <c r="EWV70" s="285"/>
      <c r="EWW70" s="285"/>
      <c r="EWX70" s="285"/>
      <c r="EWY70" s="285"/>
      <c r="EWZ70" s="285"/>
      <c r="EXA70" s="285"/>
      <c r="EXB70" s="285"/>
      <c r="EXC70" s="285"/>
      <c r="EXD70" s="285"/>
      <c r="EXE70" s="285"/>
      <c r="EXF70" s="285"/>
      <c r="EXG70" s="285"/>
      <c r="EXH70" s="285"/>
      <c r="EXI70" s="285"/>
      <c r="EXJ70" s="285"/>
      <c r="EXK70" s="285"/>
      <c r="EXL70" s="285"/>
      <c r="EXM70" s="285"/>
      <c r="EXN70" s="285"/>
      <c r="EXO70" s="285"/>
      <c r="EXP70" s="285"/>
      <c r="EXQ70" s="285"/>
      <c r="EXR70" s="285"/>
      <c r="EXS70" s="285"/>
      <c r="EXT70" s="285"/>
      <c r="EXU70" s="285"/>
      <c r="EXV70" s="285"/>
      <c r="EXW70" s="285"/>
      <c r="EXX70" s="285"/>
      <c r="EXY70" s="285"/>
      <c r="EXZ70" s="285"/>
      <c r="EYA70" s="285"/>
      <c r="EYB70" s="285"/>
      <c r="EYC70" s="285"/>
      <c r="EYD70" s="285"/>
      <c r="EYE70" s="285"/>
      <c r="EYF70" s="285"/>
      <c r="EYG70" s="285"/>
      <c r="EYH70" s="285"/>
      <c r="EYI70" s="285"/>
      <c r="EYJ70" s="285"/>
      <c r="EYK70" s="285"/>
      <c r="EYL70" s="285"/>
      <c r="EYM70" s="285"/>
      <c r="EYN70" s="285"/>
      <c r="EYO70" s="285"/>
      <c r="EYP70" s="285"/>
      <c r="EYQ70" s="285"/>
      <c r="EYR70" s="285"/>
      <c r="EYS70" s="285"/>
      <c r="EYT70" s="285"/>
      <c r="EYU70" s="285"/>
      <c r="EYV70" s="285"/>
      <c r="EYW70" s="285"/>
      <c r="EYX70" s="285"/>
      <c r="EYY70" s="285"/>
      <c r="EYZ70" s="285"/>
      <c r="EZA70" s="285"/>
      <c r="EZB70" s="285"/>
      <c r="EZC70" s="285"/>
      <c r="EZD70" s="285"/>
      <c r="EZE70" s="285"/>
      <c r="EZF70" s="285"/>
      <c r="EZG70" s="285"/>
      <c r="EZH70" s="285"/>
      <c r="EZI70" s="285"/>
      <c r="EZJ70" s="285"/>
      <c r="EZK70" s="285"/>
      <c r="EZL70" s="285"/>
      <c r="EZM70" s="285"/>
      <c r="EZN70" s="285"/>
      <c r="EZO70" s="285"/>
      <c r="EZP70" s="285"/>
      <c r="EZQ70" s="285"/>
      <c r="EZR70" s="285"/>
      <c r="EZS70" s="285"/>
      <c r="EZT70" s="285"/>
      <c r="EZU70" s="285"/>
      <c r="EZV70" s="285"/>
      <c r="EZW70" s="285"/>
      <c r="EZX70" s="285"/>
      <c r="EZY70" s="285"/>
      <c r="EZZ70" s="285"/>
      <c r="FAA70" s="285"/>
      <c r="FAB70" s="285"/>
      <c r="FAC70" s="285"/>
      <c r="FAD70" s="285"/>
      <c r="FAE70" s="285"/>
      <c r="FAF70" s="285"/>
      <c r="FAG70" s="285"/>
      <c r="FAH70" s="285"/>
      <c r="FAI70" s="285"/>
      <c r="FAJ70" s="285"/>
      <c r="FAK70" s="285"/>
      <c r="FAL70" s="285"/>
      <c r="FAM70" s="285"/>
      <c r="FAN70" s="285"/>
      <c r="FAO70" s="285"/>
      <c r="FAP70" s="285"/>
      <c r="FAQ70" s="285"/>
      <c r="FAR70" s="285"/>
      <c r="FAS70" s="285"/>
      <c r="FAT70" s="285"/>
      <c r="FAU70" s="285"/>
      <c r="FAV70" s="285"/>
      <c r="FAW70" s="285"/>
      <c r="FAX70" s="285"/>
      <c r="FAY70" s="285"/>
      <c r="FAZ70" s="285"/>
      <c r="FBA70" s="285"/>
      <c r="FBB70" s="285"/>
      <c r="FBC70" s="285"/>
      <c r="FBD70" s="285"/>
      <c r="FBE70" s="285"/>
      <c r="FBF70" s="285"/>
      <c r="FBG70" s="285"/>
      <c r="FBH70" s="285"/>
      <c r="FBI70" s="285"/>
      <c r="FBJ70" s="285"/>
      <c r="FBK70" s="285"/>
      <c r="FBL70" s="285"/>
      <c r="FBM70" s="285"/>
      <c r="FBN70" s="285"/>
      <c r="FBO70" s="285"/>
      <c r="FBP70" s="285"/>
      <c r="FBQ70" s="285"/>
      <c r="FBR70" s="285"/>
      <c r="FBS70" s="285"/>
      <c r="FBT70" s="285"/>
      <c r="FBU70" s="285"/>
      <c r="FBV70" s="285"/>
      <c r="FBW70" s="285"/>
      <c r="FBX70" s="285"/>
      <c r="FBY70" s="285"/>
      <c r="FBZ70" s="285"/>
      <c r="FCA70" s="285"/>
      <c r="FCB70" s="285"/>
      <c r="FCC70" s="285"/>
      <c r="FCD70" s="285"/>
      <c r="FCE70" s="285"/>
      <c r="FCF70" s="285"/>
      <c r="FCG70" s="285"/>
      <c r="FCH70" s="285"/>
      <c r="FCI70" s="285"/>
      <c r="FCJ70" s="285"/>
      <c r="FCK70" s="285"/>
      <c r="FCL70" s="285"/>
      <c r="FCM70" s="285"/>
      <c r="FCN70" s="285"/>
      <c r="FCO70" s="285"/>
      <c r="FCP70" s="285"/>
      <c r="FCQ70" s="285"/>
      <c r="FCR70" s="285"/>
      <c r="FCS70" s="285"/>
      <c r="FCT70" s="285"/>
      <c r="FCU70" s="285"/>
      <c r="FCV70" s="285"/>
      <c r="FCW70" s="285"/>
      <c r="FCX70" s="285"/>
      <c r="FCY70" s="285"/>
      <c r="FCZ70" s="285"/>
      <c r="FDA70" s="285"/>
      <c r="FDB70" s="285"/>
      <c r="FDC70" s="285"/>
      <c r="FDD70" s="285"/>
      <c r="FDE70" s="285"/>
      <c r="FDF70" s="285"/>
      <c r="FDG70" s="285"/>
      <c r="FDH70" s="285"/>
      <c r="FDI70" s="285"/>
      <c r="FDJ70" s="285"/>
      <c r="FDK70" s="285"/>
      <c r="FDL70" s="285"/>
      <c r="FDM70" s="285"/>
      <c r="FDN70" s="285"/>
      <c r="FDO70" s="285"/>
      <c r="FDP70" s="285"/>
      <c r="FDQ70" s="285"/>
      <c r="FDR70" s="285"/>
      <c r="FDS70" s="285"/>
      <c r="FDT70" s="285"/>
      <c r="FDU70" s="285"/>
      <c r="FDV70" s="285"/>
      <c r="FDW70" s="285"/>
      <c r="FDX70" s="285"/>
      <c r="FDY70" s="285"/>
      <c r="FDZ70" s="285"/>
      <c r="FEA70" s="285"/>
      <c r="FEB70" s="285"/>
      <c r="FEC70" s="285"/>
      <c r="FED70" s="285"/>
      <c r="FEE70" s="285"/>
      <c r="FEF70" s="285"/>
      <c r="FEG70" s="285"/>
      <c r="FEH70" s="285"/>
      <c r="FEI70" s="285"/>
      <c r="FEJ70" s="285"/>
      <c r="FEK70" s="285"/>
      <c r="FEL70" s="285"/>
      <c r="FEM70" s="285"/>
      <c r="FEN70" s="285"/>
      <c r="FEO70" s="285"/>
      <c r="FEP70" s="285"/>
      <c r="FEQ70" s="285"/>
      <c r="FER70" s="285"/>
      <c r="FES70" s="285"/>
      <c r="FET70" s="285"/>
      <c r="FEU70" s="285"/>
      <c r="FEV70" s="285"/>
      <c r="FEW70" s="285"/>
      <c r="FEX70" s="285"/>
      <c r="FEY70" s="285"/>
      <c r="FEZ70" s="285"/>
      <c r="FFA70" s="285"/>
      <c r="FFB70" s="285"/>
      <c r="FFC70" s="285"/>
      <c r="FFD70" s="285"/>
      <c r="FFE70" s="285"/>
      <c r="FFF70" s="285"/>
      <c r="FFG70" s="285"/>
      <c r="FFH70" s="285"/>
      <c r="FFI70" s="285"/>
      <c r="FFJ70" s="285"/>
      <c r="FFK70" s="285"/>
      <c r="FFL70" s="285"/>
      <c r="FFM70" s="285"/>
      <c r="FFN70" s="285"/>
      <c r="FFO70" s="285"/>
      <c r="FFP70" s="285"/>
      <c r="FFQ70" s="285"/>
      <c r="FFR70" s="285"/>
      <c r="FFS70" s="285"/>
      <c r="FFT70" s="285"/>
      <c r="FFU70" s="285"/>
      <c r="FFV70" s="285"/>
      <c r="FFW70" s="285"/>
      <c r="FFX70" s="285"/>
      <c r="FFY70" s="285"/>
      <c r="FFZ70" s="285"/>
      <c r="FGA70" s="285"/>
      <c r="FGB70" s="285"/>
      <c r="FGC70" s="285"/>
      <c r="FGD70" s="285"/>
      <c r="FGE70" s="285"/>
      <c r="FGF70" s="285"/>
      <c r="FGG70" s="285"/>
      <c r="FGH70" s="285"/>
      <c r="FGI70" s="285"/>
      <c r="FGJ70" s="285"/>
      <c r="FGK70" s="285"/>
      <c r="FGL70" s="285"/>
      <c r="FGM70" s="285"/>
      <c r="FGN70" s="285"/>
      <c r="FGO70" s="285"/>
      <c r="FGP70" s="285"/>
      <c r="FGQ70" s="285"/>
      <c r="FGR70" s="285"/>
      <c r="FGS70" s="285"/>
      <c r="FGT70" s="285"/>
      <c r="FGU70" s="285"/>
      <c r="FGV70" s="285"/>
      <c r="FGW70" s="285"/>
      <c r="FGX70" s="285"/>
      <c r="FGY70" s="285"/>
      <c r="FGZ70" s="285"/>
      <c r="FHA70" s="285"/>
      <c r="FHB70" s="285"/>
      <c r="FHC70" s="285"/>
      <c r="FHD70" s="285"/>
      <c r="FHE70" s="285"/>
      <c r="FHF70" s="285"/>
      <c r="FHG70" s="285"/>
      <c r="FHH70" s="285"/>
      <c r="FHI70" s="285"/>
      <c r="FHJ70" s="285"/>
      <c r="FHK70" s="285"/>
      <c r="FHL70" s="285"/>
      <c r="FHM70" s="285"/>
      <c r="FHN70" s="285"/>
      <c r="FHO70" s="285"/>
      <c r="FHP70" s="285"/>
      <c r="FHQ70" s="285"/>
      <c r="FHR70" s="285"/>
      <c r="FHS70" s="285"/>
      <c r="FHT70" s="285"/>
      <c r="FHU70" s="285"/>
      <c r="FHV70" s="285"/>
      <c r="FHW70" s="285"/>
      <c r="FHX70" s="285"/>
      <c r="FHY70" s="285"/>
      <c r="FHZ70" s="285"/>
      <c r="FIA70" s="285"/>
      <c r="FIB70" s="285"/>
      <c r="FIC70" s="285"/>
      <c r="FID70" s="285"/>
      <c r="FIE70" s="285"/>
      <c r="FIF70" s="285"/>
      <c r="FIG70" s="285"/>
      <c r="FIH70" s="285"/>
      <c r="FII70" s="285"/>
      <c r="FIJ70" s="285"/>
      <c r="FIK70" s="285"/>
      <c r="FIL70" s="285"/>
      <c r="FIM70" s="285"/>
      <c r="FIN70" s="285"/>
      <c r="FIO70" s="285"/>
      <c r="FIP70" s="285"/>
      <c r="FIQ70" s="285"/>
      <c r="FIR70" s="285"/>
      <c r="FIS70" s="285"/>
      <c r="FIT70" s="285"/>
      <c r="FIU70" s="285"/>
      <c r="FIV70" s="285"/>
      <c r="FIW70" s="285"/>
      <c r="FIX70" s="285"/>
      <c r="FIY70" s="285"/>
      <c r="FIZ70" s="285"/>
      <c r="FJA70" s="285"/>
      <c r="FJB70" s="285"/>
      <c r="FJC70" s="285"/>
      <c r="FJD70" s="285"/>
      <c r="FJE70" s="285"/>
      <c r="FJF70" s="285"/>
      <c r="FJG70" s="285"/>
      <c r="FJH70" s="285"/>
      <c r="FJI70" s="285"/>
      <c r="FJJ70" s="285"/>
      <c r="FJK70" s="285"/>
      <c r="FJL70" s="285"/>
      <c r="FJM70" s="285"/>
      <c r="FJN70" s="285"/>
      <c r="FJO70" s="285"/>
      <c r="FJP70" s="285"/>
      <c r="FJQ70" s="285"/>
      <c r="FJR70" s="285"/>
      <c r="FJS70" s="285"/>
      <c r="FJT70" s="285"/>
      <c r="FJU70" s="285"/>
      <c r="FJV70" s="285"/>
      <c r="FJW70" s="285"/>
      <c r="FJX70" s="285"/>
      <c r="FJY70" s="285"/>
      <c r="FJZ70" s="285"/>
      <c r="FKA70" s="285"/>
      <c r="FKB70" s="285"/>
      <c r="FKC70" s="285"/>
      <c r="FKD70" s="285"/>
      <c r="FKE70" s="285"/>
      <c r="FKF70" s="285"/>
      <c r="FKG70" s="285"/>
      <c r="FKH70" s="285"/>
      <c r="FKI70" s="285"/>
      <c r="FKJ70" s="285"/>
      <c r="FKK70" s="285"/>
      <c r="FKL70" s="285"/>
      <c r="FKM70" s="285"/>
      <c r="FKN70" s="285"/>
      <c r="FKO70" s="285"/>
      <c r="FKP70" s="285"/>
      <c r="FKQ70" s="285"/>
      <c r="FKR70" s="285"/>
      <c r="FKS70" s="285"/>
      <c r="FKT70" s="285"/>
      <c r="FKU70" s="285"/>
      <c r="FKV70" s="285"/>
      <c r="FKW70" s="285"/>
      <c r="FKX70" s="285"/>
      <c r="FKY70" s="285"/>
      <c r="FKZ70" s="285"/>
      <c r="FLA70" s="285"/>
      <c r="FLB70" s="285"/>
      <c r="FLC70" s="285"/>
      <c r="FLD70" s="285"/>
      <c r="FLE70" s="285"/>
      <c r="FLF70" s="285"/>
      <c r="FLG70" s="285"/>
      <c r="FLH70" s="285"/>
      <c r="FLI70" s="285"/>
      <c r="FLJ70" s="285"/>
      <c r="FLK70" s="285"/>
      <c r="FLL70" s="285"/>
      <c r="FLM70" s="285"/>
      <c r="FLN70" s="285"/>
      <c r="FLO70" s="285"/>
      <c r="FLP70" s="285"/>
      <c r="FLQ70" s="285"/>
      <c r="FLR70" s="285"/>
      <c r="FLS70" s="285"/>
      <c r="FLT70" s="285"/>
      <c r="FLU70" s="285"/>
      <c r="FLV70" s="285"/>
      <c r="FLW70" s="285"/>
      <c r="FLX70" s="285"/>
      <c r="FLY70" s="285"/>
      <c r="FLZ70" s="285"/>
      <c r="FMA70" s="285"/>
      <c r="FMB70" s="285"/>
      <c r="FMC70" s="285"/>
      <c r="FMD70" s="285"/>
      <c r="FME70" s="285"/>
      <c r="FMF70" s="285"/>
      <c r="FMG70" s="285"/>
      <c r="FMH70" s="285"/>
      <c r="FMI70" s="285"/>
      <c r="FMJ70" s="285"/>
      <c r="FMK70" s="285"/>
      <c r="FML70" s="285"/>
      <c r="FMM70" s="285"/>
      <c r="FMN70" s="285"/>
      <c r="FMO70" s="285"/>
      <c r="FMP70" s="285"/>
      <c r="FMQ70" s="285"/>
      <c r="FMR70" s="285"/>
      <c r="FMS70" s="285"/>
      <c r="FMT70" s="285"/>
      <c r="FMU70" s="285"/>
      <c r="FMV70" s="285"/>
      <c r="FMW70" s="285"/>
      <c r="FMX70" s="285"/>
      <c r="FMY70" s="285"/>
      <c r="FMZ70" s="285"/>
      <c r="FNA70" s="285"/>
      <c r="FNB70" s="285"/>
      <c r="FNC70" s="285"/>
      <c r="FND70" s="285"/>
      <c r="FNE70" s="285"/>
      <c r="FNF70" s="285"/>
      <c r="FNG70" s="285"/>
      <c r="FNH70" s="285"/>
      <c r="FNI70" s="285"/>
      <c r="FNJ70" s="285"/>
      <c r="FNK70" s="285"/>
      <c r="FNL70" s="285"/>
      <c r="FNM70" s="285"/>
      <c r="FNN70" s="285"/>
      <c r="FNO70" s="285"/>
      <c r="FNP70" s="285"/>
      <c r="FNQ70" s="285"/>
      <c r="FNR70" s="285"/>
      <c r="FNS70" s="285"/>
      <c r="FNT70" s="285"/>
      <c r="FNU70" s="285"/>
      <c r="FNV70" s="285"/>
      <c r="FNW70" s="285"/>
      <c r="FNX70" s="285"/>
      <c r="FNY70" s="285"/>
      <c r="FNZ70" s="285"/>
      <c r="FOA70" s="285"/>
      <c r="FOB70" s="285"/>
      <c r="FOC70" s="285"/>
      <c r="FOD70" s="285"/>
      <c r="FOE70" s="285"/>
      <c r="FOF70" s="285"/>
      <c r="FOG70" s="285"/>
      <c r="FOH70" s="285"/>
      <c r="FOI70" s="285"/>
      <c r="FOJ70" s="285"/>
      <c r="FOK70" s="285"/>
      <c r="FOL70" s="285"/>
      <c r="FOM70" s="285"/>
      <c r="FON70" s="285"/>
      <c r="FOO70" s="285"/>
      <c r="FOP70" s="285"/>
      <c r="FOQ70" s="285"/>
      <c r="FOR70" s="285"/>
      <c r="FOS70" s="285"/>
      <c r="FOT70" s="285"/>
      <c r="FOU70" s="285"/>
      <c r="FOV70" s="285"/>
      <c r="FOW70" s="285"/>
      <c r="FOX70" s="285"/>
      <c r="FOY70" s="285"/>
      <c r="FOZ70" s="285"/>
      <c r="FPA70" s="285"/>
      <c r="FPB70" s="285"/>
      <c r="FPC70" s="285"/>
      <c r="FPD70" s="285"/>
      <c r="FPE70" s="285"/>
      <c r="FPF70" s="285"/>
      <c r="FPG70" s="285"/>
      <c r="FPH70" s="285"/>
      <c r="FPI70" s="285"/>
      <c r="FPJ70" s="285"/>
      <c r="FPK70" s="285"/>
      <c r="FPL70" s="285"/>
      <c r="FPM70" s="285"/>
      <c r="FPN70" s="285"/>
      <c r="FPO70" s="285"/>
      <c r="FPP70" s="285"/>
      <c r="FPQ70" s="285"/>
      <c r="FPR70" s="285"/>
      <c r="FPS70" s="285"/>
      <c r="FPT70" s="285"/>
      <c r="FPU70" s="285"/>
      <c r="FPV70" s="285"/>
      <c r="FPW70" s="285"/>
      <c r="FPX70" s="285"/>
      <c r="FPY70" s="285"/>
      <c r="FPZ70" s="285"/>
      <c r="FQA70" s="285"/>
      <c r="FQB70" s="285"/>
      <c r="FQC70" s="285"/>
      <c r="FQD70" s="285"/>
      <c r="FQE70" s="285"/>
      <c r="FQF70" s="285"/>
      <c r="FQG70" s="285"/>
      <c r="FQH70" s="285"/>
      <c r="FQI70" s="285"/>
      <c r="FQJ70" s="285"/>
      <c r="FQK70" s="285"/>
      <c r="FQL70" s="285"/>
      <c r="FQM70" s="285"/>
      <c r="FQN70" s="285"/>
      <c r="FQO70" s="285"/>
      <c r="FQP70" s="285"/>
      <c r="FQQ70" s="285"/>
      <c r="FQR70" s="285"/>
      <c r="FQS70" s="285"/>
      <c r="FQT70" s="285"/>
      <c r="FQU70" s="285"/>
      <c r="FQV70" s="285"/>
      <c r="FQW70" s="285"/>
      <c r="FQX70" s="285"/>
      <c r="FQY70" s="285"/>
      <c r="FQZ70" s="285"/>
      <c r="FRA70" s="285"/>
      <c r="FRB70" s="285"/>
      <c r="FRC70" s="285"/>
      <c r="FRD70" s="285"/>
      <c r="FRE70" s="285"/>
      <c r="FRF70" s="285"/>
      <c r="FRG70" s="285"/>
      <c r="FRH70" s="285"/>
      <c r="FRI70" s="285"/>
      <c r="FRJ70" s="285"/>
      <c r="FRK70" s="285"/>
      <c r="FRL70" s="285"/>
      <c r="FRM70" s="285"/>
      <c r="FRN70" s="285"/>
      <c r="FRO70" s="285"/>
      <c r="FRP70" s="285"/>
      <c r="FRQ70" s="285"/>
      <c r="FRR70" s="285"/>
      <c r="FRS70" s="285"/>
      <c r="FRT70" s="285"/>
      <c r="FRU70" s="285"/>
      <c r="FRV70" s="285"/>
      <c r="FRW70" s="285"/>
      <c r="FRX70" s="285"/>
      <c r="FRY70" s="285"/>
      <c r="FRZ70" s="285"/>
      <c r="FSA70" s="285"/>
      <c r="FSB70" s="285"/>
      <c r="FSC70" s="285"/>
      <c r="FSD70" s="285"/>
      <c r="FSE70" s="285"/>
      <c r="FSF70" s="285"/>
      <c r="FSG70" s="285"/>
      <c r="FSH70" s="285"/>
      <c r="FSI70" s="285"/>
      <c r="FSJ70" s="285"/>
      <c r="FSK70" s="285"/>
      <c r="FSL70" s="285"/>
      <c r="FSM70" s="285"/>
      <c r="FSN70" s="285"/>
      <c r="FSO70" s="285"/>
      <c r="FSP70" s="285"/>
      <c r="FSQ70" s="285"/>
      <c r="FSR70" s="285"/>
      <c r="FSS70" s="285"/>
      <c r="FST70" s="285"/>
      <c r="FSU70" s="285"/>
      <c r="FSV70" s="285"/>
      <c r="FSW70" s="285"/>
      <c r="FSX70" s="285"/>
      <c r="FSY70" s="285"/>
      <c r="FSZ70" s="285"/>
      <c r="FTA70" s="285"/>
      <c r="FTB70" s="285"/>
      <c r="FTC70" s="285"/>
      <c r="FTD70" s="285"/>
      <c r="FTE70" s="285"/>
      <c r="FTF70" s="285"/>
      <c r="FTG70" s="285"/>
      <c r="FTH70" s="285"/>
      <c r="FTI70" s="285"/>
      <c r="FTJ70" s="285"/>
      <c r="FTK70" s="285"/>
      <c r="FTL70" s="285"/>
      <c r="FTM70" s="285"/>
      <c r="FTN70" s="285"/>
      <c r="FTO70" s="285"/>
      <c r="FTP70" s="285"/>
      <c r="FTQ70" s="285"/>
      <c r="FTR70" s="285"/>
      <c r="FTS70" s="285"/>
      <c r="FTT70" s="285"/>
      <c r="FTU70" s="285"/>
      <c r="FTV70" s="285"/>
      <c r="FTW70" s="285"/>
      <c r="FTX70" s="285"/>
      <c r="FTY70" s="285"/>
      <c r="FTZ70" s="285"/>
      <c r="FUA70" s="285"/>
      <c r="FUB70" s="285"/>
      <c r="FUC70" s="285"/>
      <c r="FUD70" s="285"/>
      <c r="FUE70" s="285"/>
      <c r="FUF70" s="285"/>
      <c r="FUG70" s="285"/>
      <c r="FUH70" s="285"/>
      <c r="FUI70" s="285"/>
      <c r="FUJ70" s="285"/>
      <c r="FUK70" s="285"/>
      <c r="FUL70" s="285"/>
      <c r="FUM70" s="285"/>
      <c r="FUN70" s="285"/>
      <c r="FUO70" s="285"/>
      <c r="FUP70" s="285"/>
      <c r="FUQ70" s="285"/>
      <c r="FUR70" s="285"/>
      <c r="FUS70" s="285"/>
      <c r="FUT70" s="285"/>
      <c r="FUU70" s="285"/>
      <c r="FUV70" s="285"/>
      <c r="FUW70" s="285"/>
      <c r="FUX70" s="285"/>
      <c r="FUY70" s="285"/>
      <c r="FUZ70" s="285"/>
      <c r="FVA70" s="285"/>
      <c r="FVB70" s="285"/>
      <c r="FVC70" s="285"/>
      <c r="FVD70" s="285"/>
      <c r="FVE70" s="285"/>
      <c r="FVF70" s="285"/>
      <c r="FVG70" s="285"/>
      <c r="FVH70" s="285"/>
      <c r="FVI70" s="285"/>
      <c r="FVJ70" s="285"/>
      <c r="FVK70" s="285"/>
      <c r="FVL70" s="285"/>
      <c r="FVM70" s="285"/>
      <c r="FVN70" s="285"/>
      <c r="FVO70" s="285"/>
      <c r="FVP70" s="285"/>
      <c r="FVQ70" s="285"/>
      <c r="FVR70" s="285"/>
      <c r="FVS70" s="285"/>
      <c r="FVT70" s="285"/>
      <c r="FVU70" s="285"/>
      <c r="FVV70" s="285"/>
      <c r="FVW70" s="285"/>
      <c r="FVX70" s="285"/>
      <c r="FVY70" s="285"/>
      <c r="FVZ70" s="285"/>
      <c r="FWA70" s="285"/>
      <c r="FWB70" s="285"/>
      <c r="FWC70" s="285"/>
      <c r="FWD70" s="285"/>
      <c r="FWE70" s="285"/>
      <c r="FWF70" s="285"/>
      <c r="FWG70" s="285"/>
      <c r="FWH70" s="285"/>
      <c r="FWI70" s="285"/>
      <c r="FWJ70" s="285"/>
      <c r="FWK70" s="285"/>
      <c r="FWL70" s="285"/>
      <c r="FWM70" s="285"/>
      <c r="FWN70" s="285"/>
      <c r="FWO70" s="285"/>
      <c r="FWP70" s="285"/>
      <c r="FWQ70" s="285"/>
      <c r="FWR70" s="285"/>
      <c r="FWS70" s="285"/>
      <c r="FWT70" s="285"/>
      <c r="FWU70" s="285"/>
      <c r="FWV70" s="285"/>
      <c r="FWW70" s="285"/>
      <c r="FWX70" s="285"/>
      <c r="FWY70" s="285"/>
      <c r="FWZ70" s="285"/>
      <c r="FXA70" s="285"/>
      <c r="FXB70" s="285"/>
      <c r="FXC70" s="285"/>
      <c r="FXD70" s="285"/>
      <c r="FXE70" s="285"/>
      <c r="FXF70" s="285"/>
      <c r="FXG70" s="285"/>
      <c r="FXH70" s="285"/>
      <c r="FXI70" s="285"/>
      <c r="FXJ70" s="285"/>
      <c r="FXK70" s="285"/>
      <c r="FXL70" s="285"/>
      <c r="FXM70" s="285"/>
      <c r="FXN70" s="285"/>
      <c r="FXO70" s="285"/>
      <c r="FXP70" s="285"/>
      <c r="FXQ70" s="285"/>
      <c r="FXR70" s="285"/>
      <c r="FXS70" s="285"/>
      <c r="FXT70" s="285"/>
      <c r="FXU70" s="285"/>
      <c r="FXV70" s="285"/>
      <c r="FXW70" s="285"/>
      <c r="FXX70" s="285"/>
      <c r="FXY70" s="285"/>
      <c r="FXZ70" s="285"/>
      <c r="FYA70" s="285"/>
      <c r="FYB70" s="285"/>
      <c r="FYC70" s="285"/>
      <c r="FYD70" s="285"/>
      <c r="FYE70" s="285"/>
      <c r="FYF70" s="285"/>
      <c r="FYG70" s="285"/>
      <c r="FYH70" s="285"/>
      <c r="FYI70" s="285"/>
      <c r="FYJ70" s="285"/>
      <c r="FYK70" s="285"/>
      <c r="FYL70" s="285"/>
      <c r="FYM70" s="285"/>
      <c r="FYN70" s="285"/>
      <c r="FYO70" s="285"/>
      <c r="FYP70" s="285"/>
      <c r="FYQ70" s="285"/>
      <c r="FYR70" s="285"/>
      <c r="FYS70" s="285"/>
      <c r="FYT70" s="285"/>
      <c r="FYU70" s="285"/>
      <c r="FYV70" s="285"/>
      <c r="FYW70" s="285"/>
      <c r="FYX70" s="285"/>
      <c r="FYY70" s="285"/>
      <c r="FYZ70" s="285"/>
      <c r="FZA70" s="285"/>
      <c r="FZB70" s="285"/>
      <c r="FZC70" s="285"/>
      <c r="FZD70" s="285"/>
      <c r="FZE70" s="285"/>
      <c r="FZF70" s="285"/>
      <c r="FZG70" s="285"/>
      <c r="FZH70" s="285"/>
      <c r="FZI70" s="285"/>
      <c r="FZJ70" s="285"/>
      <c r="FZK70" s="285"/>
      <c r="FZL70" s="285"/>
      <c r="FZM70" s="285"/>
      <c r="FZN70" s="285"/>
      <c r="FZO70" s="285"/>
      <c r="FZP70" s="285"/>
      <c r="FZQ70" s="285"/>
      <c r="FZR70" s="285"/>
      <c r="FZS70" s="285"/>
      <c r="FZT70" s="285"/>
      <c r="FZU70" s="285"/>
      <c r="FZV70" s="285"/>
      <c r="FZW70" s="285"/>
      <c r="FZX70" s="285"/>
      <c r="FZY70" s="285"/>
      <c r="FZZ70" s="285"/>
      <c r="GAA70" s="285"/>
      <c r="GAB70" s="285"/>
      <c r="GAC70" s="285"/>
      <c r="GAD70" s="285"/>
      <c r="GAE70" s="285"/>
      <c r="GAF70" s="285"/>
      <c r="GAG70" s="285"/>
      <c r="GAH70" s="285"/>
      <c r="GAI70" s="285"/>
      <c r="GAJ70" s="285"/>
      <c r="GAK70" s="285"/>
      <c r="GAL70" s="285"/>
      <c r="GAM70" s="285"/>
      <c r="GAN70" s="285"/>
      <c r="GAO70" s="285"/>
      <c r="GAP70" s="285"/>
      <c r="GAQ70" s="285"/>
      <c r="GAR70" s="285"/>
      <c r="GAS70" s="285"/>
      <c r="GAT70" s="285"/>
      <c r="GAU70" s="285"/>
      <c r="GAV70" s="285"/>
      <c r="GAW70" s="285"/>
      <c r="GAX70" s="285"/>
      <c r="GAY70" s="285"/>
      <c r="GAZ70" s="285"/>
      <c r="GBA70" s="285"/>
      <c r="GBB70" s="285"/>
      <c r="GBC70" s="285"/>
      <c r="GBD70" s="285"/>
      <c r="GBE70" s="285"/>
      <c r="GBF70" s="285"/>
      <c r="GBG70" s="285"/>
      <c r="GBH70" s="285"/>
      <c r="GBI70" s="285"/>
      <c r="GBJ70" s="285"/>
      <c r="GBK70" s="285"/>
      <c r="GBL70" s="285"/>
      <c r="GBM70" s="285"/>
      <c r="GBN70" s="285"/>
      <c r="GBO70" s="285"/>
      <c r="GBP70" s="285"/>
      <c r="GBQ70" s="285"/>
      <c r="GBR70" s="285"/>
      <c r="GBS70" s="285"/>
      <c r="GBT70" s="285"/>
      <c r="GBU70" s="285"/>
      <c r="GBV70" s="285"/>
      <c r="GBW70" s="285"/>
      <c r="GBX70" s="285"/>
      <c r="GBY70" s="285"/>
      <c r="GBZ70" s="285"/>
      <c r="GCA70" s="285"/>
      <c r="GCB70" s="285"/>
      <c r="GCC70" s="285"/>
      <c r="GCD70" s="285"/>
      <c r="GCE70" s="285"/>
      <c r="GCF70" s="285"/>
      <c r="GCG70" s="285"/>
      <c r="GCH70" s="285"/>
      <c r="GCI70" s="285"/>
      <c r="GCJ70" s="285"/>
      <c r="GCK70" s="285"/>
      <c r="GCL70" s="285"/>
      <c r="GCM70" s="285"/>
      <c r="GCN70" s="285"/>
      <c r="GCO70" s="285"/>
      <c r="GCP70" s="285"/>
      <c r="GCQ70" s="285"/>
      <c r="GCR70" s="285"/>
      <c r="GCS70" s="285"/>
      <c r="GCT70" s="285"/>
      <c r="GCU70" s="285"/>
      <c r="GCV70" s="285"/>
      <c r="GCW70" s="285"/>
      <c r="GCX70" s="285"/>
      <c r="GCY70" s="285"/>
      <c r="GCZ70" s="285"/>
      <c r="GDA70" s="285"/>
      <c r="GDB70" s="285"/>
      <c r="GDC70" s="285"/>
      <c r="GDD70" s="285"/>
      <c r="GDE70" s="285"/>
      <c r="GDF70" s="285"/>
      <c r="GDG70" s="285"/>
      <c r="GDH70" s="285"/>
      <c r="GDI70" s="285"/>
      <c r="GDJ70" s="285"/>
      <c r="GDK70" s="285"/>
      <c r="GDL70" s="285"/>
      <c r="GDM70" s="285"/>
      <c r="GDN70" s="285"/>
      <c r="GDO70" s="285"/>
      <c r="GDP70" s="285"/>
      <c r="GDQ70" s="285"/>
      <c r="GDR70" s="285"/>
      <c r="GDS70" s="285"/>
      <c r="GDT70" s="285"/>
      <c r="GDU70" s="285"/>
      <c r="GDV70" s="285"/>
      <c r="GDW70" s="285"/>
      <c r="GDX70" s="285"/>
      <c r="GDY70" s="285"/>
      <c r="GDZ70" s="285"/>
      <c r="GEA70" s="285"/>
      <c r="GEB70" s="285"/>
      <c r="GEC70" s="285"/>
      <c r="GED70" s="285"/>
      <c r="GEE70" s="285"/>
      <c r="GEF70" s="285"/>
      <c r="GEG70" s="285"/>
      <c r="GEH70" s="285"/>
      <c r="GEI70" s="285"/>
      <c r="GEJ70" s="285"/>
      <c r="GEK70" s="285"/>
      <c r="GEL70" s="285"/>
      <c r="GEM70" s="285"/>
      <c r="GEN70" s="285"/>
      <c r="GEO70" s="285"/>
      <c r="GEP70" s="285"/>
      <c r="GEQ70" s="285"/>
      <c r="GER70" s="285"/>
      <c r="GES70" s="285"/>
      <c r="GET70" s="285"/>
      <c r="GEU70" s="285"/>
      <c r="GEV70" s="285"/>
      <c r="GEW70" s="285"/>
      <c r="GEX70" s="285"/>
      <c r="GEY70" s="285"/>
      <c r="GEZ70" s="285"/>
      <c r="GFA70" s="285"/>
      <c r="GFB70" s="285"/>
      <c r="GFC70" s="285"/>
      <c r="GFD70" s="285"/>
      <c r="GFE70" s="285"/>
      <c r="GFF70" s="285"/>
      <c r="GFG70" s="285"/>
      <c r="GFH70" s="285"/>
      <c r="GFI70" s="285"/>
      <c r="GFJ70" s="285"/>
      <c r="GFK70" s="285"/>
      <c r="GFL70" s="285"/>
      <c r="GFM70" s="285"/>
      <c r="GFN70" s="285"/>
      <c r="GFO70" s="285"/>
      <c r="GFP70" s="285"/>
      <c r="GFQ70" s="285"/>
      <c r="GFR70" s="285"/>
      <c r="GFS70" s="285"/>
      <c r="GFT70" s="285"/>
      <c r="GFU70" s="285"/>
      <c r="GFV70" s="285"/>
      <c r="GFW70" s="285"/>
      <c r="GFX70" s="285"/>
      <c r="GFY70" s="285"/>
      <c r="GFZ70" s="285"/>
      <c r="GGA70" s="285"/>
      <c r="GGB70" s="285"/>
      <c r="GGC70" s="285"/>
      <c r="GGD70" s="285"/>
      <c r="GGE70" s="285"/>
      <c r="GGF70" s="285"/>
      <c r="GGG70" s="285"/>
      <c r="GGH70" s="285"/>
      <c r="GGI70" s="285"/>
      <c r="GGJ70" s="285"/>
      <c r="GGK70" s="285"/>
      <c r="GGL70" s="285"/>
      <c r="GGM70" s="285"/>
      <c r="GGN70" s="285"/>
      <c r="GGO70" s="285"/>
      <c r="GGP70" s="285"/>
      <c r="GGQ70" s="285"/>
      <c r="GGR70" s="285"/>
      <c r="GGS70" s="285"/>
      <c r="GGT70" s="285"/>
      <c r="GGU70" s="285"/>
      <c r="GGV70" s="285"/>
      <c r="GGW70" s="285"/>
      <c r="GGX70" s="285"/>
      <c r="GGY70" s="285"/>
      <c r="GGZ70" s="285"/>
      <c r="GHA70" s="285"/>
      <c r="GHB70" s="285"/>
      <c r="GHC70" s="285"/>
      <c r="GHD70" s="285"/>
      <c r="GHE70" s="285"/>
      <c r="GHF70" s="285"/>
      <c r="GHG70" s="285"/>
      <c r="GHH70" s="285"/>
      <c r="GHI70" s="285"/>
      <c r="GHJ70" s="285"/>
      <c r="GHK70" s="285"/>
      <c r="GHL70" s="285"/>
      <c r="GHM70" s="285"/>
      <c r="GHN70" s="285"/>
      <c r="GHO70" s="285"/>
      <c r="GHP70" s="285"/>
      <c r="GHQ70" s="285"/>
      <c r="GHR70" s="285"/>
      <c r="GHS70" s="285"/>
      <c r="GHT70" s="285"/>
      <c r="GHU70" s="285"/>
      <c r="GHV70" s="285"/>
      <c r="GHW70" s="285"/>
      <c r="GHX70" s="285"/>
      <c r="GHY70" s="285"/>
      <c r="GHZ70" s="285"/>
      <c r="GIA70" s="285"/>
      <c r="GIB70" s="285"/>
      <c r="GIC70" s="285"/>
      <c r="GID70" s="285"/>
      <c r="GIE70" s="285"/>
      <c r="GIF70" s="285"/>
      <c r="GIG70" s="285"/>
      <c r="GIH70" s="285"/>
      <c r="GII70" s="285"/>
      <c r="GIJ70" s="285"/>
      <c r="GIK70" s="285"/>
      <c r="GIL70" s="285"/>
      <c r="GIM70" s="285"/>
      <c r="GIN70" s="285"/>
      <c r="GIO70" s="285"/>
      <c r="GIP70" s="285"/>
      <c r="GIQ70" s="285"/>
      <c r="GIR70" s="285"/>
      <c r="GIS70" s="285"/>
      <c r="GIT70" s="285"/>
      <c r="GIU70" s="285"/>
      <c r="GIV70" s="285"/>
      <c r="GIW70" s="285"/>
      <c r="GIX70" s="285"/>
      <c r="GIY70" s="285"/>
      <c r="GIZ70" s="285"/>
      <c r="GJA70" s="285"/>
      <c r="GJB70" s="285"/>
      <c r="GJC70" s="285"/>
      <c r="GJD70" s="285"/>
      <c r="GJE70" s="285"/>
      <c r="GJF70" s="285"/>
      <c r="GJG70" s="285"/>
      <c r="GJH70" s="285"/>
      <c r="GJI70" s="285"/>
      <c r="GJJ70" s="285"/>
      <c r="GJK70" s="285"/>
      <c r="GJL70" s="285"/>
      <c r="GJM70" s="285"/>
      <c r="GJN70" s="285"/>
      <c r="GJO70" s="285"/>
      <c r="GJP70" s="285"/>
      <c r="GJQ70" s="285"/>
      <c r="GJR70" s="285"/>
      <c r="GJS70" s="285"/>
      <c r="GJT70" s="285"/>
      <c r="GJU70" s="285"/>
      <c r="GJV70" s="285"/>
      <c r="GJW70" s="285"/>
      <c r="GJX70" s="285"/>
      <c r="GJY70" s="285"/>
      <c r="GJZ70" s="285"/>
      <c r="GKA70" s="285"/>
      <c r="GKB70" s="285"/>
      <c r="GKC70" s="285"/>
      <c r="GKD70" s="285"/>
      <c r="GKE70" s="285"/>
      <c r="GKF70" s="285"/>
      <c r="GKG70" s="285"/>
      <c r="GKH70" s="285"/>
      <c r="GKI70" s="285"/>
      <c r="GKJ70" s="285"/>
      <c r="GKK70" s="285"/>
      <c r="GKL70" s="285"/>
      <c r="GKM70" s="285"/>
      <c r="GKN70" s="285"/>
      <c r="GKO70" s="285"/>
      <c r="GKP70" s="285"/>
      <c r="GKQ70" s="285"/>
      <c r="GKR70" s="285"/>
      <c r="GKS70" s="285"/>
      <c r="GKT70" s="285"/>
      <c r="GKU70" s="285"/>
      <c r="GKV70" s="285"/>
      <c r="GKW70" s="285"/>
      <c r="GKX70" s="285"/>
      <c r="GKY70" s="285"/>
      <c r="GKZ70" s="285"/>
      <c r="GLA70" s="285"/>
      <c r="GLB70" s="285"/>
      <c r="GLC70" s="285"/>
      <c r="GLD70" s="285"/>
      <c r="GLE70" s="285"/>
      <c r="GLF70" s="285"/>
      <c r="GLG70" s="285"/>
      <c r="GLH70" s="285"/>
      <c r="GLI70" s="285"/>
      <c r="GLJ70" s="285"/>
      <c r="GLK70" s="285"/>
      <c r="GLL70" s="285"/>
      <c r="GLM70" s="285"/>
      <c r="GLN70" s="285"/>
      <c r="GLO70" s="285"/>
      <c r="GLP70" s="285"/>
      <c r="GLQ70" s="285"/>
      <c r="GLR70" s="285"/>
      <c r="GLS70" s="285"/>
      <c r="GLT70" s="285"/>
      <c r="GLU70" s="285"/>
      <c r="GLV70" s="285"/>
      <c r="GLW70" s="285"/>
      <c r="GLX70" s="285"/>
      <c r="GLY70" s="285"/>
      <c r="GLZ70" s="285"/>
      <c r="GMA70" s="285"/>
      <c r="GMB70" s="285"/>
      <c r="GMC70" s="285"/>
      <c r="GMD70" s="285"/>
      <c r="GME70" s="285"/>
      <c r="GMF70" s="285"/>
      <c r="GMG70" s="285"/>
      <c r="GMH70" s="285"/>
      <c r="GMI70" s="285"/>
      <c r="GMJ70" s="285"/>
      <c r="GMK70" s="285"/>
      <c r="GML70" s="285"/>
      <c r="GMM70" s="285"/>
      <c r="GMN70" s="285"/>
      <c r="GMO70" s="285"/>
      <c r="GMP70" s="285"/>
      <c r="GMQ70" s="285"/>
      <c r="GMR70" s="285"/>
      <c r="GMS70" s="285"/>
      <c r="GMT70" s="285"/>
      <c r="GMU70" s="285"/>
      <c r="GMV70" s="285"/>
      <c r="GMW70" s="285"/>
      <c r="GMX70" s="285"/>
      <c r="GMY70" s="285"/>
      <c r="GMZ70" s="285"/>
      <c r="GNA70" s="285"/>
      <c r="GNB70" s="285"/>
      <c r="GNC70" s="285"/>
      <c r="GND70" s="285"/>
      <c r="GNE70" s="285"/>
      <c r="GNF70" s="285"/>
      <c r="GNG70" s="285"/>
      <c r="GNH70" s="285"/>
      <c r="GNI70" s="285"/>
      <c r="GNJ70" s="285"/>
      <c r="GNK70" s="285"/>
      <c r="GNL70" s="285"/>
      <c r="GNM70" s="285"/>
      <c r="GNN70" s="285"/>
      <c r="GNO70" s="285"/>
      <c r="GNP70" s="285"/>
      <c r="GNQ70" s="285"/>
      <c r="GNR70" s="285"/>
      <c r="GNS70" s="285"/>
      <c r="GNT70" s="285"/>
      <c r="GNU70" s="285"/>
      <c r="GNV70" s="285"/>
      <c r="GNW70" s="285"/>
      <c r="GNX70" s="285"/>
      <c r="GNY70" s="285"/>
      <c r="GNZ70" s="285"/>
      <c r="GOA70" s="285"/>
      <c r="GOB70" s="285"/>
      <c r="GOC70" s="285"/>
      <c r="GOD70" s="285"/>
      <c r="GOE70" s="285"/>
      <c r="GOF70" s="285"/>
      <c r="GOG70" s="285"/>
      <c r="GOH70" s="285"/>
      <c r="GOI70" s="285"/>
      <c r="GOJ70" s="285"/>
      <c r="GOK70" s="285"/>
      <c r="GOL70" s="285"/>
      <c r="GOM70" s="285"/>
      <c r="GON70" s="285"/>
      <c r="GOO70" s="285"/>
      <c r="GOP70" s="285"/>
      <c r="GOQ70" s="285"/>
      <c r="GOR70" s="285"/>
      <c r="GOS70" s="285"/>
      <c r="GOT70" s="285"/>
      <c r="GOU70" s="285"/>
      <c r="GOV70" s="285"/>
      <c r="GOW70" s="285"/>
      <c r="GOX70" s="285"/>
      <c r="GOY70" s="285"/>
      <c r="GOZ70" s="285"/>
      <c r="GPA70" s="285"/>
      <c r="GPB70" s="285"/>
      <c r="GPC70" s="285"/>
      <c r="GPD70" s="285"/>
      <c r="GPE70" s="285"/>
      <c r="GPF70" s="285"/>
      <c r="GPG70" s="285"/>
      <c r="GPH70" s="285"/>
      <c r="GPI70" s="285"/>
      <c r="GPJ70" s="285"/>
      <c r="GPK70" s="285"/>
      <c r="GPL70" s="285"/>
      <c r="GPM70" s="285"/>
      <c r="GPN70" s="285"/>
      <c r="GPO70" s="285"/>
      <c r="GPP70" s="285"/>
      <c r="GPQ70" s="285"/>
      <c r="GPR70" s="285"/>
      <c r="GPS70" s="285"/>
      <c r="GPT70" s="285"/>
      <c r="GPU70" s="285"/>
      <c r="GPV70" s="285"/>
      <c r="GPW70" s="285"/>
      <c r="GPX70" s="285"/>
      <c r="GPY70" s="285"/>
      <c r="GPZ70" s="285"/>
      <c r="GQA70" s="285"/>
      <c r="GQB70" s="285"/>
      <c r="GQC70" s="285"/>
      <c r="GQD70" s="285"/>
      <c r="GQE70" s="285"/>
      <c r="GQF70" s="285"/>
      <c r="GQG70" s="285"/>
      <c r="GQH70" s="285"/>
      <c r="GQI70" s="285"/>
      <c r="GQJ70" s="285"/>
      <c r="GQK70" s="285"/>
      <c r="GQL70" s="285"/>
      <c r="GQM70" s="285"/>
      <c r="GQN70" s="285"/>
      <c r="GQO70" s="285"/>
      <c r="GQP70" s="285"/>
      <c r="GQQ70" s="285"/>
      <c r="GQR70" s="285"/>
      <c r="GQS70" s="285"/>
      <c r="GQT70" s="285"/>
      <c r="GQU70" s="285"/>
      <c r="GQV70" s="285"/>
      <c r="GQW70" s="285"/>
      <c r="GQX70" s="285"/>
      <c r="GQY70" s="285"/>
      <c r="GQZ70" s="285"/>
      <c r="GRA70" s="285"/>
      <c r="GRB70" s="285"/>
      <c r="GRC70" s="285"/>
      <c r="GRD70" s="285"/>
      <c r="GRE70" s="285"/>
      <c r="GRF70" s="285"/>
      <c r="GRG70" s="285"/>
      <c r="GRH70" s="285"/>
      <c r="GRI70" s="285"/>
      <c r="GRJ70" s="285"/>
      <c r="GRK70" s="285"/>
      <c r="GRL70" s="285"/>
      <c r="GRM70" s="285"/>
      <c r="GRN70" s="285"/>
      <c r="GRO70" s="285"/>
      <c r="GRP70" s="285"/>
      <c r="GRQ70" s="285"/>
      <c r="GRR70" s="285"/>
      <c r="GRS70" s="285"/>
      <c r="GRT70" s="285"/>
      <c r="GRU70" s="285"/>
      <c r="GRV70" s="285"/>
      <c r="GRW70" s="285"/>
      <c r="GRX70" s="285"/>
      <c r="GRY70" s="285"/>
      <c r="GRZ70" s="285"/>
      <c r="GSA70" s="285"/>
      <c r="GSB70" s="285"/>
      <c r="GSC70" s="285"/>
      <c r="GSD70" s="285"/>
      <c r="GSE70" s="285"/>
      <c r="GSF70" s="285"/>
      <c r="GSG70" s="285"/>
      <c r="GSH70" s="285"/>
      <c r="GSI70" s="285"/>
      <c r="GSJ70" s="285"/>
      <c r="GSK70" s="285"/>
      <c r="GSL70" s="285"/>
      <c r="GSM70" s="285"/>
      <c r="GSN70" s="285"/>
      <c r="GSO70" s="285"/>
      <c r="GSP70" s="285"/>
      <c r="GSQ70" s="285"/>
      <c r="GSR70" s="285"/>
      <c r="GSS70" s="285"/>
      <c r="GST70" s="285"/>
      <c r="GSU70" s="285"/>
      <c r="GSV70" s="285"/>
      <c r="GSW70" s="285"/>
      <c r="GSX70" s="285"/>
      <c r="GSY70" s="285"/>
      <c r="GSZ70" s="285"/>
      <c r="GTA70" s="285"/>
      <c r="GTB70" s="285"/>
      <c r="GTC70" s="285"/>
      <c r="GTD70" s="285"/>
      <c r="GTE70" s="285"/>
      <c r="GTF70" s="285"/>
      <c r="GTG70" s="285"/>
      <c r="GTH70" s="285"/>
      <c r="GTI70" s="285"/>
      <c r="GTJ70" s="285"/>
      <c r="GTK70" s="285"/>
      <c r="GTL70" s="285"/>
      <c r="GTM70" s="285"/>
      <c r="GTN70" s="285"/>
      <c r="GTO70" s="285"/>
      <c r="GTP70" s="285"/>
      <c r="GTQ70" s="285"/>
      <c r="GTR70" s="285"/>
      <c r="GTS70" s="285"/>
      <c r="GTT70" s="285"/>
      <c r="GTU70" s="285"/>
      <c r="GTV70" s="285"/>
      <c r="GTW70" s="285"/>
      <c r="GTX70" s="285"/>
      <c r="GTY70" s="285"/>
      <c r="GTZ70" s="285"/>
      <c r="GUA70" s="285"/>
      <c r="GUB70" s="285"/>
      <c r="GUC70" s="285"/>
      <c r="GUD70" s="285"/>
      <c r="GUE70" s="285"/>
      <c r="GUF70" s="285"/>
      <c r="GUG70" s="285"/>
      <c r="GUH70" s="285"/>
      <c r="GUI70" s="285"/>
      <c r="GUJ70" s="285"/>
      <c r="GUK70" s="285"/>
      <c r="GUL70" s="285"/>
      <c r="GUM70" s="285"/>
      <c r="GUN70" s="285"/>
      <c r="GUO70" s="285"/>
      <c r="GUP70" s="285"/>
      <c r="GUQ70" s="285"/>
      <c r="GUR70" s="285"/>
      <c r="GUS70" s="285"/>
      <c r="GUT70" s="285"/>
      <c r="GUU70" s="285"/>
      <c r="GUV70" s="285"/>
      <c r="GUW70" s="285"/>
      <c r="GUX70" s="285"/>
      <c r="GUY70" s="285"/>
      <c r="GUZ70" s="285"/>
      <c r="GVA70" s="285"/>
      <c r="GVB70" s="285"/>
      <c r="GVC70" s="285"/>
      <c r="GVD70" s="285"/>
      <c r="GVE70" s="285"/>
      <c r="GVF70" s="285"/>
      <c r="GVG70" s="285"/>
      <c r="GVH70" s="285"/>
      <c r="GVI70" s="285"/>
      <c r="GVJ70" s="285"/>
      <c r="GVK70" s="285"/>
      <c r="GVL70" s="285"/>
      <c r="GVM70" s="285"/>
      <c r="GVN70" s="285"/>
      <c r="GVO70" s="285"/>
      <c r="GVP70" s="285"/>
      <c r="GVQ70" s="285"/>
      <c r="GVR70" s="285"/>
      <c r="GVS70" s="285"/>
      <c r="GVT70" s="285"/>
      <c r="GVU70" s="285"/>
      <c r="GVV70" s="285"/>
      <c r="GVW70" s="285"/>
      <c r="GVX70" s="285"/>
      <c r="GVY70" s="285"/>
      <c r="GVZ70" s="285"/>
      <c r="GWA70" s="285"/>
      <c r="GWB70" s="285"/>
      <c r="GWC70" s="285"/>
      <c r="GWD70" s="285"/>
      <c r="GWE70" s="285"/>
      <c r="GWF70" s="285"/>
      <c r="GWG70" s="285"/>
      <c r="GWH70" s="285"/>
      <c r="GWI70" s="285"/>
      <c r="GWJ70" s="285"/>
      <c r="GWK70" s="285"/>
      <c r="GWL70" s="285"/>
      <c r="GWM70" s="285"/>
      <c r="GWN70" s="285"/>
      <c r="GWO70" s="285"/>
      <c r="GWP70" s="285"/>
      <c r="GWQ70" s="285"/>
      <c r="GWR70" s="285"/>
      <c r="GWS70" s="285"/>
      <c r="GWT70" s="285"/>
      <c r="GWU70" s="285"/>
      <c r="GWV70" s="285"/>
      <c r="GWW70" s="285"/>
      <c r="GWX70" s="285"/>
      <c r="GWY70" s="285"/>
      <c r="GWZ70" s="285"/>
      <c r="GXA70" s="285"/>
      <c r="GXB70" s="285"/>
      <c r="GXC70" s="285"/>
      <c r="GXD70" s="285"/>
      <c r="GXE70" s="285"/>
      <c r="GXF70" s="285"/>
      <c r="GXG70" s="285"/>
      <c r="GXH70" s="285"/>
      <c r="GXI70" s="285"/>
      <c r="GXJ70" s="285"/>
      <c r="GXK70" s="285"/>
      <c r="GXL70" s="285"/>
      <c r="GXM70" s="285"/>
      <c r="GXN70" s="285"/>
      <c r="GXO70" s="285"/>
      <c r="GXP70" s="285"/>
      <c r="GXQ70" s="285"/>
      <c r="GXR70" s="285"/>
      <c r="GXS70" s="285"/>
      <c r="GXT70" s="285"/>
      <c r="GXU70" s="285"/>
      <c r="GXV70" s="285"/>
      <c r="GXW70" s="285"/>
      <c r="GXX70" s="285"/>
      <c r="GXY70" s="285"/>
      <c r="GXZ70" s="285"/>
      <c r="GYA70" s="285"/>
      <c r="GYB70" s="285"/>
      <c r="GYC70" s="285"/>
      <c r="GYD70" s="285"/>
      <c r="GYE70" s="285"/>
      <c r="GYF70" s="285"/>
      <c r="GYG70" s="285"/>
      <c r="GYH70" s="285"/>
      <c r="GYI70" s="285"/>
      <c r="GYJ70" s="285"/>
      <c r="GYK70" s="285"/>
      <c r="GYL70" s="285"/>
      <c r="GYM70" s="285"/>
      <c r="GYN70" s="285"/>
      <c r="GYO70" s="285"/>
      <c r="GYP70" s="285"/>
      <c r="GYQ70" s="285"/>
      <c r="GYR70" s="285"/>
      <c r="GYS70" s="285"/>
      <c r="GYT70" s="285"/>
      <c r="GYU70" s="285"/>
      <c r="GYV70" s="285"/>
      <c r="GYW70" s="285"/>
      <c r="GYX70" s="285"/>
      <c r="GYY70" s="285"/>
      <c r="GYZ70" s="285"/>
      <c r="GZA70" s="285"/>
      <c r="GZB70" s="285"/>
      <c r="GZC70" s="285"/>
      <c r="GZD70" s="285"/>
      <c r="GZE70" s="285"/>
      <c r="GZF70" s="285"/>
      <c r="GZG70" s="285"/>
      <c r="GZH70" s="285"/>
      <c r="GZI70" s="285"/>
      <c r="GZJ70" s="285"/>
      <c r="GZK70" s="285"/>
      <c r="GZL70" s="285"/>
      <c r="GZM70" s="285"/>
      <c r="GZN70" s="285"/>
      <c r="GZO70" s="285"/>
      <c r="GZP70" s="285"/>
      <c r="GZQ70" s="285"/>
      <c r="GZR70" s="285"/>
      <c r="GZS70" s="285"/>
      <c r="GZT70" s="285"/>
      <c r="GZU70" s="285"/>
      <c r="GZV70" s="285"/>
      <c r="GZW70" s="285"/>
      <c r="GZX70" s="285"/>
      <c r="GZY70" s="285"/>
      <c r="GZZ70" s="285"/>
      <c r="HAA70" s="285"/>
      <c r="HAB70" s="285"/>
      <c r="HAC70" s="285"/>
      <c r="HAD70" s="285"/>
      <c r="HAE70" s="285"/>
      <c r="HAF70" s="285"/>
      <c r="HAG70" s="285"/>
      <c r="HAH70" s="285"/>
      <c r="HAI70" s="285"/>
      <c r="HAJ70" s="285"/>
      <c r="HAK70" s="285"/>
      <c r="HAL70" s="285"/>
      <c r="HAM70" s="285"/>
      <c r="HAN70" s="285"/>
      <c r="HAO70" s="285"/>
      <c r="HAP70" s="285"/>
      <c r="HAQ70" s="285"/>
      <c r="HAR70" s="285"/>
      <c r="HAS70" s="285"/>
      <c r="HAT70" s="285"/>
      <c r="HAU70" s="285"/>
      <c r="HAV70" s="285"/>
      <c r="HAW70" s="285"/>
      <c r="HAX70" s="285"/>
      <c r="HAY70" s="285"/>
      <c r="HAZ70" s="285"/>
      <c r="HBA70" s="285"/>
      <c r="HBB70" s="285"/>
      <c r="HBC70" s="285"/>
      <c r="HBD70" s="285"/>
      <c r="HBE70" s="285"/>
      <c r="HBF70" s="285"/>
      <c r="HBG70" s="285"/>
      <c r="HBH70" s="285"/>
      <c r="HBI70" s="285"/>
      <c r="HBJ70" s="285"/>
      <c r="HBK70" s="285"/>
      <c r="HBL70" s="285"/>
      <c r="HBM70" s="285"/>
      <c r="HBN70" s="285"/>
      <c r="HBO70" s="285"/>
      <c r="HBP70" s="285"/>
      <c r="HBQ70" s="285"/>
      <c r="HBR70" s="285"/>
      <c r="HBS70" s="285"/>
      <c r="HBT70" s="285"/>
      <c r="HBU70" s="285"/>
      <c r="HBV70" s="285"/>
      <c r="HBW70" s="285"/>
      <c r="HBX70" s="285"/>
      <c r="HBY70" s="285"/>
      <c r="HBZ70" s="285"/>
      <c r="HCA70" s="285"/>
      <c r="HCB70" s="285"/>
      <c r="HCC70" s="285"/>
      <c r="HCD70" s="285"/>
      <c r="HCE70" s="285"/>
      <c r="HCF70" s="285"/>
      <c r="HCG70" s="285"/>
      <c r="HCH70" s="285"/>
      <c r="HCI70" s="285"/>
      <c r="HCJ70" s="285"/>
      <c r="HCK70" s="285"/>
      <c r="HCL70" s="285"/>
      <c r="HCM70" s="285"/>
      <c r="HCN70" s="285"/>
      <c r="HCO70" s="285"/>
      <c r="HCP70" s="285"/>
      <c r="HCQ70" s="285"/>
      <c r="HCR70" s="285"/>
      <c r="HCS70" s="285"/>
      <c r="HCT70" s="285"/>
      <c r="HCU70" s="285"/>
      <c r="HCV70" s="285"/>
      <c r="HCW70" s="285"/>
      <c r="HCX70" s="285"/>
      <c r="HCY70" s="285"/>
      <c r="HCZ70" s="285"/>
      <c r="HDA70" s="285"/>
      <c r="HDB70" s="285"/>
      <c r="HDC70" s="285"/>
      <c r="HDD70" s="285"/>
      <c r="HDE70" s="285"/>
      <c r="HDF70" s="285"/>
      <c r="HDG70" s="285"/>
      <c r="HDH70" s="285"/>
      <c r="HDI70" s="285"/>
      <c r="HDJ70" s="285"/>
      <c r="HDK70" s="285"/>
      <c r="HDL70" s="285"/>
      <c r="HDM70" s="285"/>
      <c r="HDN70" s="285"/>
      <c r="HDO70" s="285"/>
      <c r="HDP70" s="285"/>
      <c r="HDQ70" s="285"/>
      <c r="HDR70" s="285"/>
      <c r="HDS70" s="285"/>
      <c r="HDT70" s="285"/>
      <c r="HDU70" s="285"/>
      <c r="HDV70" s="285"/>
      <c r="HDW70" s="285"/>
      <c r="HDX70" s="285"/>
      <c r="HDY70" s="285"/>
      <c r="HDZ70" s="285"/>
      <c r="HEA70" s="285"/>
      <c r="HEB70" s="285"/>
      <c r="HEC70" s="285"/>
      <c r="HED70" s="285"/>
      <c r="HEE70" s="285"/>
      <c r="HEF70" s="285"/>
      <c r="HEG70" s="285"/>
      <c r="HEH70" s="285"/>
      <c r="HEI70" s="285"/>
      <c r="HEJ70" s="285"/>
      <c r="HEK70" s="285"/>
      <c r="HEL70" s="285"/>
      <c r="HEM70" s="285"/>
      <c r="HEN70" s="285"/>
      <c r="HEO70" s="285"/>
      <c r="HEP70" s="285"/>
      <c r="HEQ70" s="285"/>
      <c r="HER70" s="285"/>
      <c r="HES70" s="285"/>
      <c r="HET70" s="285"/>
      <c r="HEU70" s="285"/>
      <c r="HEV70" s="285"/>
      <c r="HEW70" s="285"/>
      <c r="HEX70" s="285"/>
      <c r="HEY70" s="285"/>
      <c r="HEZ70" s="285"/>
      <c r="HFA70" s="285"/>
      <c r="HFB70" s="285"/>
      <c r="HFC70" s="285"/>
      <c r="HFD70" s="285"/>
      <c r="HFE70" s="285"/>
      <c r="HFF70" s="285"/>
      <c r="HFG70" s="285"/>
      <c r="HFH70" s="285"/>
      <c r="HFI70" s="285"/>
      <c r="HFJ70" s="285"/>
      <c r="HFK70" s="285"/>
      <c r="HFL70" s="285"/>
      <c r="HFM70" s="285"/>
      <c r="HFN70" s="285"/>
      <c r="HFO70" s="285"/>
      <c r="HFP70" s="285"/>
      <c r="HFQ70" s="285"/>
      <c r="HFR70" s="285"/>
      <c r="HFS70" s="285"/>
      <c r="HFT70" s="285"/>
      <c r="HFU70" s="285"/>
      <c r="HFV70" s="285"/>
      <c r="HFW70" s="285"/>
      <c r="HFX70" s="285"/>
      <c r="HFY70" s="285"/>
      <c r="HFZ70" s="285"/>
      <c r="HGA70" s="285"/>
      <c r="HGB70" s="285"/>
      <c r="HGC70" s="285"/>
      <c r="HGD70" s="285"/>
      <c r="HGE70" s="285"/>
      <c r="HGF70" s="285"/>
      <c r="HGG70" s="285"/>
      <c r="HGH70" s="285"/>
      <c r="HGI70" s="285"/>
      <c r="HGJ70" s="285"/>
      <c r="HGK70" s="285"/>
      <c r="HGL70" s="285"/>
      <c r="HGM70" s="285"/>
      <c r="HGN70" s="285"/>
      <c r="HGO70" s="285"/>
      <c r="HGP70" s="285"/>
      <c r="HGQ70" s="285"/>
      <c r="HGR70" s="285"/>
      <c r="HGS70" s="285"/>
      <c r="HGT70" s="285"/>
      <c r="HGU70" s="285"/>
      <c r="HGV70" s="285"/>
      <c r="HGW70" s="285"/>
      <c r="HGX70" s="285"/>
      <c r="HGY70" s="285"/>
      <c r="HGZ70" s="285"/>
      <c r="HHA70" s="285"/>
      <c r="HHB70" s="285"/>
      <c r="HHC70" s="285"/>
      <c r="HHD70" s="285"/>
      <c r="HHE70" s="285"/>
      <c r="HHF70" s="285"/>
      <c r="HHG70" s="285"/>
      <c r="HHH70" s="285"/>
      <c r="HHI70" s="285"/>
      <c r="HHJ70" s="285"/>
      <c r="HHK70" s="285"/>
      <c r="HHL70" s="285"/>
      <c r="HHM70" s="285"/>
      <c r="HHN70" s="285"/>
      <c r="HHO70" s="285"/>
      <c r="HHP70" s="285"/>
      <c r="HHQ70" s="285"/>
      <c r="HHR70" s="285"/>
      <c r="HHS70" s="285"/>
      <c r="HHT70" s="285"/>
      <c r="HHU70" s="285"/>
      <c r="HHV70" s="285"/>
      <c r="HHW70" s="285"/>
      <c r="HHX70" s="285"/>
      <c r="HHY70" s="285"/>
      <c r="HHZ70" s="285"/>
      <c r="HIA70" s="285"/>
      <c r="HIB70" s="285"/>
      <c r="HIC70" s="285"/>
      <c r="HID70" s="285"/>
      <c r="HIE70" s="285"/>
      <c r="HIF70" s="285"/>
      <c r="HIG70" s="285"/>
      <c r="HIH70" s="285"/>
      <c r="HII70" s="285"/>
      <c r="HIJ70" s="285"/>
      <c r="HIK70" s="285"/>
      <c r="HIL70" s="285"/>
      <c r="HIM70" s="285"/>
      <c r="HIN70" s="285"/>
      <c r="HIO70" s="285"/>
      <c r="HIP70" s="285"/>
      <c r="HIQ70" s="285"/>
      <c r="HIR70" s="285"/>
      <c r="HIS70" s="285"/>
      <c r="HIT70" s="285"/>
      <c r="HIU70" s="285"/>
      <c r="HIV70" s="285"/>
      <c r="HIW70" s="285"/>
      <c r="HIX70" s="285"/>
      <c r="HIY70" s="285"/>
      <c r="HIZ70" s="285"/>
      <c r="HJA70" s="285"/>
      <c r="HJB70" s="285"/>
      <c r="HJC70" s="285"/>
      <c r="HJD70" s="285"/>
      <c r="HJE70" s="285"/>
      <c r="HJF70" s="285"/>
      <c r="HJG70" s="285"/>
      <c r="HJH70" s="285"/>
      <c r="HJI70" s="285"/>
      <c r="HJJ70" s="285"/>
      <c r="HJK70" s="285"/>
      <c r="HJL70" s="285"/>
      <c r="HJM70" s="285"/>
      <c r="HJN70" s="285"/>
      <c r="HJO70" s="285"/>
      <c r="HJP70" s="285"/>
      <c r="HJQ70" s="285"/>
      <c r="HJR70" s="285"/>
      <c r="HJS70" s="285"/>
      <c r="HJT70" s="285"/>
      <c r="HJU70" s="285"/>
      <c r="HJV70" s="285"/>
      <c r="HJW70" s="285"/>
      <c r="HJX70" s="285"/>
      <c r="HJY70" s="285"/>
      <c r="HJZ70" s="285"/>
      <c r="HKA70" s="285"/>
      <c r="HKB70" s="285"/>
      <c r="HKC70" s="285"/>
      <c r="HKD70" s="285"/>
      <c r="HKE70" s="285"/>
      <c r="HKF70" s="285"/>
      <c r="HKG70" s="285"/>
      <c r="HKH70" s="285"/>
      <c r="HKI70" s="285"/>
      <c r="HKJ70" s="285"/>
      <c r="HKK70" s="285"/>
      <c r="HKL70" s="285"/>
      <c r="HKM70" s="285"/>
      <c r="HKN70" s="285"/>
      <c r="HKO70" s="285"/>
      <c r="HKP70" s="285"/>
      <c r="HKQ70" s="285"/>
      <c r="HKR70" s="285"/>
      <c r="HKS70" s="285"/>
      <c r="HKT70" s="285"/>
      <c r="HKU70" s="285"/>
      <c r="HKV70" s="285"/>
      <c r="HKW70" s="285"/>
      <c r="HKX70" s="285"/>
      <c r="HKY70" s="285"/>
      <c r="HKZ70" s="285"/>
      <c r="HLA70" s="285"/>
      <c r="HLB70" s="285"/>
      <c r="HLC70" s="285"/>
      <c r="HLD70" s="285"/>
      <c r="HLE70" s="285"/>
      <c r="HLF70" s="285"/>
      <c r="HLG70" s="285"/>
      <c r="HLH70" s="285"/>
      <c r="HLI70" s="285"/>
      <c r="HLJ70" s="285"/>
      <c r="HLK70" s="285"/>
      <c r="HLL70" s="285"/>
      <c r="HLM70" s="285"/>
      <c r="HLN70" s="285"/>
      <c r="HLO70" s="285"/>
      <c r="HLP70" s="285"/>
      <c r="HLQ70" s="285"/>
      <c r="HLR70" s="285"/>
      <c r="HLS70" s="285"/>
      <c r="HLT70" s="285"/>
      <c r="HLU70" s="285"/>
      <c r="HLV70" s="285"/>
      <c r="HLW70" s="285"/>
      <c r="HLX70" s="285"/>
      <c r="HLY70" s="285"/>
      <c r="HLZ70" s="285"/>
      <c r="HMA70" s="285"/>
      <c r="HMB70" s="285"/>
      <c r="HMC70" s="285"/>
      <c r="HMD70" s="285"/>
      <c r="HME70" s="285"/>
      <c r="HMF70" s="285"/>
      <c r="HMG70" s="285"/>
      <c r="HMH70" s="285"/>
      <c r="HMI70" s="285"/>
      <c r="HMJ70" s="285"/>
      <c r="HMK70" s="285"/>
      <c r="HML70" s="285"/>
      <c r="HMM70" s="285"/>
      <c r="HMN70" s="285"/>
      <c r="HMO70" s="285"/>
      <c r="HMP70" s="285"/>
      <c r="HMQ70" s="285"/>
      <c r="HMR70" s="285"/>
      <c r="HMS70" s="285"/>
      <c r="HMT70" s="285"/>
      <c r="HMU70" s="285"/>
      <c r="HMV70" s="285"/>
      <c r="HMW70" s="285"/>
      <c r="HMX70" s="285"/>
      <c r="HMY70" s="285"/>
      <c r="HMZ70" s="285"/>
      <c r="HNA70" s="285"/>
      <c r="HNB70" s="285"/>
      <c r="HNC70" s="285"/>
      <c r="HND70" s="285"/>
      <c r="HNE70" s="285"/>
      <c r="HNF70" s="285"/>
      <c r="HNG70" s="285"/>
      <c r="HNH70" s="285"/>
      <c r="HNI70" s="285"/>
      <c r="HNJ70" s="285"/>
      <c r="HNK70" s="285"/>
      <c r="HNL70" s="285"/>
      <c r="HNM70" s="285"/>
      <c r="HNN70" s="285"/>
      <c r="HNO70" s="285"/>
      <c r="HNP70" s="285"/>
      <c r="HNQ70" s="285"/>
      <c r="HNR70" s="285"/>
      <c r="HNS70" s="285"/>
      <c r="HNT70" s="285"/>
      <c r="HNU70" s="285"/>
      <c r="HNV70" s="285"/>
      <c r="HNW70" s="285"/>
      <c r="HNX70" s="285"/>
      <c r="HNY70" s="285"/>
      <c r="HNZ70" s="285"/>
      <c r="HOA70" s="285"/>
      <c r="HOB70" s="285"/>
      <c r="HOC70" s="285"/>
      <c r="HOD70" s="285"/>
      <c r="HOE70" s="285"/>
      <c r="HOF70" s="285"/>
      <c r="HOG70" s="285"/>
      <c r="HOH70" s="285"/>
      <c r="HOI70" s="285"/>
      <c r="HOJ70" s="285"/>
      <c r="HOK70" s="285"/>
      <c r="HOL70" s="285"/>
      <c r="HOM70" s="285"/>
      <c r="HON70" s="285"/>
      <c r="HOO70" s="285"/>
      <c r="HOP70" s="285"/>
      <c r="HOQ70" s="285"/>
      <c r="HOR70" s="285"/>
      <c r="HOS70" s="285"/>
      <c r="HOT70" s="285"/>
      <c r="HOU70" s="285"/>
      <c r="HOV70" s="285"/>
      <c r="HOW70" s="285"/>
      <c r="HOX70" s="285"/>
      <c r="HOY70" s="285"/>
      <c r="HOZ70" s="285"/>
      <c r="HPA70" s="285"/>
      <c r="HPB70" s="285"/>
      <c r="HPC70" s="285"/>
      <c r="HPD70" s="285"/>
      <c r="HPE70" s="285"/>
      <c r="HPF70" s="285"/>
      <c r="HPG70" s="285"/>
      <c r="HPH70" s="285"/>
      <c r="HPI70" s="285"/>
      <c r="HPJ70" s="285"/>
      <c r="HPK70" s="285"/>
      <c r="HPL70" s="285"/>
      <c r="HPM70" s="285"/>
      <c r="HPN70" s="285"/>
      <c r="HPO70" s="285"/>
      <c r="HPP70" s="285"/>
      <c r="HPQ70" s="285"/>
      <c r="HPR70" s="285"/>
      <c r="HPS70" s="285"/>
      <c r="HPT70" s="285"/>
      <c r="HPU70" s="285"/>
      <c r="HPV70" s="285"/>
      <c r="HPW70" s="285"/>
      <c r="HPX70" s="285"/>
      <c r="HPY70" s="285"/>
      <c r="HPZ70" s="285"/>
      <c r="HQA70" s="285"/>
      <c r="HQB70" s="285"/>
      <c r="HQC70" s="285"/>
      <c r="HQD70" s="285"/>
      <c r="HQE70" s="285"/>
      <c r="HQF70" s="285"/>
      <c r="HQG70" s="285"/>
      <c r="HQH70" s="285"/>
      <c r="HQI70" s="285"/>
      <c r="HQJ70" s="285"/>
      <c r="HQK70" s="285"/>
      <c r="HQL70" s="285"/>
      <c r="HQM70" s="285"/>
      <c r="HQN70" s="285"/>
      <c r="HQO70" s="285"/>
      <c r="HQP70" s="285"/>
      <c r="HQQ70" s="285"/>
      <c r="HQR70" s="285"/>
      <c r="HQS70" s="285"/>
      <c r="HQT70" s="285"/>
      <c r="HQU70" s="285"/>
      <c r="HQV70" s="285"/>
      <c r="HQW70" s="285"/>
      <c r="HQX70" s="285"/>
      <c r="HQY70" s="285"/>
      <c r="HQZ70" s="285"/>
      <c r="HRA70" s="285"/>
      <c r="HRB70" s="285"/>
      <c r="HRC70" s="285"/>
      <c r="HRD70" s="285"/>
      <c r="HRE70" s="285"/>
      <c r="HRF70" s="285"/>
      <c r="HRG70" s="285"/>
      <c r="HRH70" s="285"/>
      <c r="HRI70" s="285"/>
      <c r="HRJ70" s="285"/>
      <c r="HRK70" s="285"/>
      <c r="HRL70" s="285"/>
      <c r="HRM70" s="285"/>
      <c r="HRN70" s="285"/>
      <c r="HRO70" s="285"/>
      <c r="HRP70" s="285"/>
      <c r="HRQ70" s="285"/>
      <c r="HRR70" s="285"/>
      <c r="HRS70" s="285"/>
      <c r="HRT70" s="285"/>
      <c r="HRU70" s="285"/>
      <c r="HRV70" s="285"/>
      <c r="HRW70" s="285"/>
      <c r="HRX70" s="285"/>
      <c r="HRY70" s="285"/>
      <c r="HRZ70" s="285"/>
      <c r="HSA70" s="285"/>
      <c r="HSB70" s="285"/>
      <c r="HSC70" s="285"/>
      <c r="HSD70" s="285"/>
      <c r="HSE70" s="285"/>
      <c r="HSF70" s="285"/>
      <c r="HSG70" s="285"/>
      <c r="HSH70" s="285"/>
      <c r="HSI70" s="285"/>
      <c r="HSJ70" s="285"/>
      <c r="HSK70" s="285"/>
      <c r="HSL70" s="285"/>
      <c r="HSM70" s="285"/>
      <c r="HSN70" s="285"/>
      <c r="HSO70" s="285"/>
      <c r="HSP70" s="285"/>
      <c r="HSQ70" s="285"/>
      <c r="HSR70" s="285"/>
      <c r="HSS70" s="285"/>
      <c r="HST70" s="285"/>
      <c r="HSU70" s="285"/>
      <c r="HSV70" s="285"/>
      <c r="HSW70" s="285"/>
      <c r="HSX70" s="285"/>
      <c r="HSY70" s="285"/>
      <c r="HSZ70" s="285"/>
      <c r="HTA70" s="285"/>
      <c r="HTB70" s="285"/>
      <c r="HTC70" s="285"/>
      <c r="HTD70" s="285"/>
      <c r="HTE70" s="285"/>
      <c r="HTF70" s="285"/>
      <c r="HTG70" s="285"/>
      <c r="HTH70" s="285"/>
      <c r="HTI70" s="285"/>
      <c r="HTJ70" s="285"/>
      <c r="HTK70" s="285"/>
      <c r="HTL70" s="285"/>
      <c r="HTM70" s="285"/>
      <c r="HTN70" s="285"/>
      <c r="HTO70" s="285"/>
      <c r="HTP70" s="285"/>
      <c r="HTQ70" s="285"/>
      <c r="HTR70" s="285"/>
      <c r="HTS70" s="285"/>
      <c r="HTT70" s="285"/>
      <c r="HTU70" s="285"/>
      <c r="HTV70" s="285"/>
      <c r="HTW70" s="285"/>
      <c r="HTX70" s="285"/>
      <c r="HTY70" s="285"/>
      <c r="HTZ70" s="285"/>
      <c r="HUA70" s="285"/>
      <c r="HUB70" s="285"/>
      <c r="HUC70" s="285"/>
      <c r="HUD70" s="285"/>
      <c r="HUE70" s="285"/>
      <c r="HUF70" s="285"/>
      <c r="HUG70" s="285"/>
      <c r="HUH70" s="285"/>
      <c r="HUI70" s="285"/>
      <c r="HUJ70" s="285"/>
      <c r="HUK70" s="285"/>
      <c r="HUL70" s="285"/>
      <c r="HUM70" s="285"/>
      <c r="HUN70" s="285"/>
      <c r="HUO70" s="285"/>
      <c r="HUP70" s="285"/>
      <c r="HUQ70" s="285"/>
      <c r="HUR70" s="285"/>
      <c r="HUS70" s="285"/>
      <c r="HUT70" s="285"/>
      <c r="HUU70" s="285"/>
      <c r="HUV70" s="285"/>
      <c r="HUW70" s="285"/>
      <c r="HUX70" s="285"/>
      <c r="HUY70" s="285"/>
      <c r="HUZ70" s="285"/>
      <c r="HVA70" s="285"/>
      <c r="HVB70" s="285"/>
      <c r="HVC70" s="285"/>
      <c r="HVD70" s="285"/>
      <c r="HVE70" s="285"/>
      <c r="HVF70" s="285"/>
      <c r="HVG70" s="285"/>
      <c r="HVH70" s="285"/>
      <c r="HVI70" s="285"/>
      <c r="HVJ70" s="285"/>
      <c r="HVK70" s="285"/>
      <c r="HVL70" s="285"/>
      <c r="HVM70" s="285"/>
      <c r="HVN70" s="285"/>
      <c r="HVO70" s="285"/>
      <c r="HVP70" s="285"/>
      <c r="HVQ70" s="285"/>
      <c r="HVR70" s="285"/>
      <c r="HVS70" s="285"/>
      <c r="HVT70" s="285"/>
      <c r="HVU70" s="285"/>
      <c r="HVV70" s="285"/>
      <c r="HVW70" s="285"/>
      <c r="HVX70" s="285"/>
      <c r="HVY70" s="285"/>
      <c r="HVZ70" s="285"/>
      <c r="HWA70" s="285"/>
      <c r="HWB70" s="285"/>
      <c r="HWC70" s="285"/>
      <c r="HWD70" s="285"/>
      <c r="HWE70" s="285"/>
      <c r="HWF70" s="285"/>
      <c r="HWG70" s="285"/>
      <c r="HWH70" s="285"/>
      <c r="HWI70" s="285"/>
      <c r="HWJ70" s="285"/>
      <c r="HWK70" s="285"/>
      <c r="HWL70" s="285"/>
      <c r="HWM70" s="285"/>
      <c r="HWN70" s="285"/>
      <c r="HWO70" s="285"/>
      <c r="HWP70" s="285"/>
      <c r="HWQ70" s="285"/>
      <c r="HWR70" s="285"/>
      <c r="HWS70" s="285"/>
      <c r="HWT70" s="285"/>
      <c r="HWU70" s="285"/>
      <c r="HWV70" s="285"/>
      <c r="HWW70" s="285"/>
      <c r="HWX70" s="285"/>
      <c r="HWY70" s="285"/>
      <c r="HWZ70" s="285"/>
      <c r="HXA70" s="285"/>
      <c r="HXB70" s="285"/>
      <c r="HXC70" s="285"/>
      <c r="HXD70" s="285"/>
      <c r="HXE70" s="285"/>
      <c r="HXF70" s="285"/>
      <c r="HXG70" s="285"/>
      <c r="HXH70" s="285"/>
      <c r="HXI70" s="285"/>
      <c r="HXJ70" s="285"/>
      <c r="HXK70" s="285"/>
      <c r="HXL70" s="285"/>
      <c r="HXM70" s="285"/>
      <c r="HXN70" s="285"/>
      <c r="HXO70" s="285"/>
      <c r="HXP70" s="285"/>
      <c r="HXQ70" s="285"/>
      <c r="HXR70" s="285"/>
      <c r="HXS70" s="285"/>
      <c r="HXT70" s="285"/>
      <c r="HXU70" s="285"/>
      <c r="HXV70" s="285"/>
      <c r="HXW70" s="285"/>
      <c r="HXX70" s="285"/>
      <c r="HXY70" s="285"/>
      <c r="HXZ70" s="285"/>
      <c r="HYA70" s="285"/>
      <c r="HYB70" s="285"/>
      <c r="HYC70" s="285"/>
      <c r="HYD70" s="285"/>
      <c r="HYE70" s="285"/>
      <c r="HYF70" s="285"/>
      <c r="HYG70" s="285"/>
      <c r="HYH70" s="285"/>
      <c r="HYI70" s="285"/>
      <c r="HYJ70" s="285"/>
      <c r="HYK70" s="285"/>
      <c r="HYL70" s="285"/>
      <c r="HYM70" s="285"/>
      <c r="HYN70" s="285"/>
      <c r="HYO70" s="285"/>
      <c r="HYP70" s="285"/>
      <c r="HYQ70" s="285"/>
      <c r="HYR70" s="285"/>
      <c r="HYS70" s="285"/>
      <c r="HYT70" s="285"/>
      <c r="HYU70" s="285"/>
      <c r="HYV70" s="285"/>
      <c r="HYW70" s="285"/>
      <c r="HYX70" s="285"/>
      <c r="HYY70" s="285"/>
      <c r="HYZ70" s="285"/>
      <c r="HZA70" s="285"/>
      <c r="HZB70" s="285"/>
      <c r="HZC70" s="285"/>
      <c r="HZD70" s="285"/>
      <c r="HZE70" s="285"/>
      <c r="HZF70" s="285"/>
      <c r="HZG70" s="285"/>
      <c r="HZH70" s="285"/>
      <c r="HZI70" s="285"/>
      <c r="HZJ70" s="285"/>
      <c r="HZK70" s="285"/>
      <c r="HZL70" s="285"/>
      <c r="HZM70" s="285"/>
      <c r="HZN70" s="285"/>
      <c r="HZO70" s="285"/>
      <c r="HZP70" s="285"/>
      <c r="HZQ70" s="285"/>
      <c r="HZR70" s="285"/>
      <c r="HZS70" s="285"/>
      <c r="HZT70" s="285"/>
      <c r="HZU70" s="285"/>
      <c r="HZV70" s="285"/>
      <c r="HZW70" s="285"/>
      <c r="HZX70" s="285"/>
      <c r="HZY70" s="285"/>
      <c r="HZZ70" s="285"/>
      <c r="IAA70" s="285"/>
      <c r="IAB70" s="285"/>
      <c r="IAC70" s="285"/>
      <c r="IAD70" s="285"/>
      <c r="IAE70" s="285"/>
      <c r="IAF70" s="285"/>
      <c r="IAG70" s="285"/>
      <c r="IAH70" s="285"/>
      <c r="IAI70" s="285"/>
      <c r="IAJ70" s="285"/>
      <c r="IAK70" s="285"/>
      <c r="IAL70" s="285"/>
      <c r="IAM70" s="285"/>
      <c r="IAN70" s="285"/>
      <c r="IAO70" s="285"/>
      <c r="IAP70" s="285"/>
      <c r="IAQ70" s="285"/>
      <c r="IAR70" s="285"/>
      <c r="IAS70" s="285"/>
      <c r="IAT70" s="285"/>
      <c r="IAU70" s="285"/>
      <c r="IAV70" s="285"/>
      <c r="IAW70" s="285"/>
      <c r="IAX70" s="285"/>
      <c r="IAY70" s="285"/>
      <c r="IAZ70" s="285"/>
      <c r="IBA70" s="285"/>
      <c r="IBB70" s="285"/>
      <c r="IBC70" s="285"/>
      <c r="IBD70" s="285"/>
      <c r="IBE70" s="285"/>
      <c r="IBF70" s="285"/>
      <c r="IBG70" s="285"/>
      <c r="IBH70" s="285"/>
      <c r="IBI70" s="285"/>
      <c r="IBJ70" s="285"/>
      <c r="IBK70" s="285"/>
      <c r="IBL70" s="285"/>
      <c r="IBM70" s="285"/>
      <c r="IBN70" s="285"/>
      <c r="IBO70" s="285"/>
      <c r="IBP70" s="285"/>
      <c r="IBQ70" s="285"/>
      <c r="IBR70" s="285"/>
      <c r="IBS70" s="285"/>
      <c r="IBT70" s="285"/>
      <c r="IBU70" s="285"/>
      <c r="IBV70" s="285"/>
      <c r="IBW70" s="285"/>
      <c r="IBX70" s="285"/>
      <c r="IBY70" s="285"/>
      <c r="IBZ70" s="285"/>
      <c r="ICA70" s="285"/>
      <c r="ICB70" s="285"/>
      <c r="ICC70" s="285"/>
      <c r="ICD70" s="285"/>
      <c r="ICE70" s="285"/>
      <c r="ICF70" s="285"/>
      <c r="ICG70" s="285"/>
      <c r="ICH70" s="285"/>
      <c r="ICI70" s="285"/>
      <c r="ICJ70" s="285"/>
      <c r="ICK70" s="285"/>
      <c r="ICL70" s="285"/>
      <c r="ICM70" s="285"/>
      <c r="ICN70" s="285"/>
      <c r="ICO70" s="285"/>
      <c r="ICP70" s="285"/>
      <c r="ICQ70" s="285"/>
      <c r="ICR70" s="285"/>
      <c r="ICS70" s="285"/>
      <c r="ICT70" s="285"/>
      <c r="ICU70" s="285"/>
      <c r="ICV70" s="285"/>
      <c r="ICW70" s="285"/>
      <c r="ICX70" s="285"/>
      <c r="ICY70" s="285"/>
      <c r="ICZ70" s="285"/>
      <c r="IDA70" s="285"/>
      <c r="IDB70" s="285"/>
      <c r="IDC70" s="285"/>
      <c r="IDD70" s="285"/>
      <c r="IDE70" s="285"/>
      <c r="IDF70" s="285"/>
      <c r="IDG70" s="285"/>
      <c r="IDH70" s="285"/>
      <c r="IDI70" s="285"/>
      <c r="IDJ70" s="285"/>
      <c r="IDK70" s="285"/>
      <c r="IDL70" s="285"/>
      <c r="IDM70" s="285"/>
      <c r="IDN70" s="285"/>
      <c r="IDO70" s="285"/>
      <c r="IDP70" s="285"/>
      <c r="IDQ70" s="285"/>
      <c r="IDR70" s="285"/>
      <c r="IDS70" s="285"/>
      <c r="IDT70" s="285"/>
      <c r="IDU70" s="285"/>
      <c r="IDV70" s="285"/>
      <c r="IDW70" s="285"/>
      <c r="IDX70" s="285"/>
      <c r="IDY70" s="285"/>
      <c r="IDZ70" s="285"/>
      <c r="IEA70" s="285"/>
      <c r="IEB70" s="285"/>
      <c r="IEC70" s="285"/>
      <c r="IED70" s="285"/>
      <c r="IEE70" s="285"/>
      <c r="IEF70" s="285"/>
      <c r="IEG70" s="285"/>
      <c r="IEH70" s="285"/>
      <c r="IEI70" s="285"/>
      <c r="IEJ70" s="285"/>
      <c r="IEK70" s="285"/>
      <c r="IEL70" s="285"/>
      <c r="IEM70" s="285"/>
      <c r="IEN70" s="285"/>
      <c r="IEO70" s="285"/>
      <c r="IEP70" s="285"/>
      <c r="IEQ70" s="285"/>
      <c r="IER70" s="285"/>
      <c r="IES70" s="285"/>
      <c r="IET70" s="285"/>
      <c r="IEU70" s="285"/>
      <c r="IEV70" s="285"/>
      <c r="IEW70" s="285"/>
      <c r="IEX70" s="285"/>
      <c r="IEY70" s="285"/>
      <c r="IEZ70" s="285"/>
      <c r="IFA70" s="285"/>
      <c r="IFB70" s="285"/>
      <c r="IFC70" s="285"/>
      <c r="IFD70" s="285"/>
      <c r="IFE70" s="285"/>
      <c r="IFF70" s="285"/>
      <c r="IFG70" s="285"/>
      <c r="IFH70" s="285"/>
      <c r="IFI70" s="285"/>
      <c r="IFJ70" s="285"/>
      <c r="IFK70" s="285"/>
      <c r="IFL70" s="285"/>
      <c r="IFM70" s="285"/>
      <c r="IFN70" s="285"/>
      <c r="IFO70" s="285"/>
      <c r="IFP70" s="285"/>
      <c r="IFQ70" s="285"/>
      <c r="IFR70" s="285"/>
      <c r="IFS70" s="285"/>
      <c r="IFT70" s="285"/>
      <c r="IFU70" s="285"/>
      <c r="IFV70" s="285"/>
      <c r="IFW70" s="285"/>
      <c r="IFX70" s="285"/>
      <c r="IFY70" s="285"/>
      <c r="IFZ70" s="285"/>
      <c r="IGA70" s="285"/>
      <c r="IGB70" s="285"/>
      <c r="IGC70" s="285"/>
      <c r="IGD70" s="285"/>
      <c r="IGE70" s="285"/>
      <c r="IGF70" s="285"/>
      <c r="IGG70" s="285"/>
      <c r="IGH70" s="285"/>
      <c r="IGI70" s="285"/>
      <c r="IGJ70" s="285"/>
      <c r="IGK70" s="285"/>
      <c r="IGL70" s="285"/>
      <c r="IGM70" s="285"/>
      <c r="IGN70" s="285"/>
      <c r="IGO70" s="285"/>
      <c r="IGP70" s="285"/>
      <c r="IGQ70" s="285"/>
      <c r="IGR70" s="285"/>
      <c r="IGS70" s="285"/>
      <c r="IGT70" s="285"/>
      <c r="IGU70" s="285"/>
      <c r="IGV70" s="285"/>
      <c r="IGW70" s="285"/>
      <c r="IGX70" s="285"/>
      <c r="IGY70" s="285"/>
      <c r="IGZ70" s="285"/>
      <c r="IHA70" s="285"/>
      <c r="IHB70" s="285"/>
      <c r="IHC70" s="285"/>
      <c r="IHD70" s="285"/>
      <c r="IHE70" s="285"/>
      <c r="IHF70" s="285"/>
      <c r="IHG70" s="285"/>
      <c r="IHH70" s="285"/>
      <c r="IHI70" s="285"/>
      <c r="IHJ70" s="285"/>
      <c r="IHK70" s="285"/>
      <c r="IHL70" s="285"/>
      <c r="IHM70" s="285"/>
      <c r="IHN70" s="285"/>
      <c r="IHO70" s="285"/>
      <c r="IHP70" s="285"/>
      <c r="IHQ70" s="285"/>
      <c r="IHR70" s="285"/>
      <c r="IHS70" s="285"/>
      <c r="IHT70" s="285"/>
      <c r="IHU70" s="285"/>
      <c r="IHV70" s="285"/>
      <c r="IHW70" s="285"/>
      <c r="IHX70" s="285"/>
      <c r="IHY70" s="285"/>
      <c r="IHZ70" s="285"/>
      <c r="IIA70" s="285"/>
      <c r="IIB70" s="285"/>
      <c r="IIC70" s="285"/>
      <c r="IID70" s="285"/>
      <c r="IIE70" s="285"/>
      <c r="IIF70" s="285"/>
      <c r="IIG70" s="285"/>
      <c r="IIH70" s="285"/>
      <c r="III70" s="285"/>
      <c r="IIJ70" s="285"/>
      <c r="IIK70" s="285"/>
      <c r="IIL70" s="285"/>
      <c r="IIM70" s="285"/>
      <c r="IIN70" s="285"/>
      <c r="IIO70" s="285"/>
      <c r="IIP70" s="285"/>
      <c r="IIQ70" s="285"/>
      <c r="IIR70" s="285"/>
      <c r="IIS70" s="285"/>
      <c r="IIT70" s="285"/>
      <c r="IIU70" s="285"/>
      <c r="IIV70" s="285"/>
      <c r="IIW70" s="285"/>
      <c r="IIX70" s="285"/>
      <c r="IIY70" s="285"/>
      <c r="IIZ70" s="285"/>
      <c r="IJA70" s="285"/>
      <c r="IJB70" s="285"/>
      <c r="IJC70" s="285"/>
      <c r="IJD70" s="285"/>
      <c r="IJE70" s="285"/>
      <c r="IJF70" s="285"/>
      <c r="IJG70" s="285"/>
      <c r="IJH70" s="285"/>
      <c r="IJI70" s="285"/>
      <c r="IJJ70" s="285"/>
      <c r="IJK70" s="285"/>
      <c r="IJL70" s="285"/>
      <c r="IJM70" s="285"/>
      <c r="IJN70" s="285"/>
      <c r="IJO70" s="285"/>
      <c r="IJP70" s="285"/>
      <c r="IJQ70" s="285"/>
      <c r="IJR70" s="285"/>
      <c r="IJS70" s="285"/>
      <c r="IJT70" s="285"/>
      <c r="IJU70" s="285"/>
      <c r="IJV70" s="285"/>
      <c r="IJW70" s="285"/>
      <c r="IJX70" s="285"/>
      <c r="IJY70" s="285"/>
      <c r="IJZ70" s="285"/>
      <c r="IKA70" s="285"/>
      <c r="IKB70" s="285"/>
      <c r="IKC70" s="285"/>
      <c r="IKD70" s="285"/>
      <c r="IKE70" s="285"/>
      <c r="IKF70" s="285"/>
      <c r="IKG70" s="285"/>
      <c r="IKH70" s="285"/>
      <c r="IKI70" s="285"/>
      <c r="IKJ70" s="285"/>
      <c r="IKK70" s="285"/>
      <c r="IKL70" s="285"/>
      <c r="IKM70" s="285"/>
      <c r="IKN70" s="285"/>
      <c r="IKO70" s="285"/>
      <c r="IKP70" s="285"/>
      <c r="IKQ70" s="285"/>
      <c r="IKR70" s="285"/>
      <c r="IKS70" s="285"/>
      <c r="IKT70" s="285"/>
      <c r="IKU70" s="285"/>
      <c r="IKV70" s="285"/>
      <c r="IKW70" s="285"/>
      <c r="IKX70" s="285"/>
      <c r="IKY70" s="285"/>
      <c r="IKZ70" s="285"/>
      <c r="ILA70" s="285"/>
      <c r="ILB70" s="285"/>
      <c r="ILC70" s="285"/>
      <c r="ILD70" s="285"/>
      <c r="ILE70" s="285"/>
      <c r="ILF70" s="285"/>
      <c r="ILG70" s="285"/>
      <c r="ILH70" s="285"/>
      <c r="ILI70" s="285"/>
      <c r="ILJ70" s="285"/>
      <c r="ILK70" s="285"/>
      <c r="ILL70" s="285"/>
      <c r="ILM70" s="285"/>
      <c r="ILN70" s="285"/>
      <c r="ILO70" s="285"/>
      <c r="ILP70" s="285"/>
      <c r="ILQ70" s="285"/>
      <c r="ILR70" s="285"/>
      <c r="ILS70" s="285"/>
      <c r="ILT70" s="285"/>
      <c r="ILU70" s="285"/>
      <c r="ILV70" s="285"/>
      <c r="ILW70" s="285"/>
      <c r="ILX70" s="285"/>
      <c r="ILY70" s="285"/>
      <c r="ILZ70" s="285"/>
      <c r="IMA70" s="285"/>
      <c r="IMB70" s="285"/>
      <c r="IMC70" s="285"/>
      <c r="IMD70" s="285"/>
      <c r="IME70" s="285"/>
      <c r="IMF70" s="285"/>
      <c r="IMG70" s="285"/>
      <c r="IMH70" s="285"/>
      <c r="IMI70" s="285"/>
      <c r="IMJ70" s="285"/>
      <c r="IMK70" s="285"/>
      <c r="IML70" s="285"/>
      <c r="IMM70" s="285"/>
      <c r="IMN70" s="285"/>
      <c r="IMO70" s="285"/>
      <c r="IMP70" s="285"/>
      <c r="IMQ70" s="285"/>
      <c r="IMR70" s="285"/>
      <c r="IMS70" s="285"/>
      <c r="IMT70" s="285"/>
      <c r="IMU70" s="285"/>
      <c r="IMV70" s="285"/>
      <c r="IMW70" s="285"/>
      <c r="IMX70" s="285"/>
      <c r="IMY70" s="285"/>
      <c r="IMZ70" s="285"/>
      <c r="INA70" s="285"/>
      <c r="INB70" s="285"/>
      <c r="INC70" s="285"/>
      <c r="IND70" s="285"/>
      <c r="INE70" s="285"/>
      <c r="INF70" s="285"/>
      <c r="ING70" s="285"/>
      <c r="INH70" s="285"/>
      <c r="INI70" s="285"/>
      <c r="INJ70" s="285"/>
      <c r="INK70" s="285"/>
      <c r="INL70" s="285"/>
      <c r="INM70" s="285"/>
      <c r="INN70" s="285"/>
      <c r="INO70" s="285"/>
      <c r="INP70" s="285"/>
      <c r="INQ70" s="285"/>
      <c r="INR70" s="285"/>
      <c r="INS70" s="285"/>
      <c r="INT70" s="285"/>
      <c r="INU70" s="285"/>
      <c r="INV70" s="285"/>
      <c r="INW70" s="285"/>
      <c r="INX70" s="285"/>
      <c r="INY70" s="285"/>
      <c r="INZ70" s="285"/>
      <c r="IOA70" s="285"/>
      <c r="IOB70" s="285"/>
      <c r="IOC70" s="285"/>
      <c r="IOD70" s="285"/>
      <c r="IOE70" s="285"/>
      <c r="IOF70" s="285"/>
      <c r="IOG70" s="285"/>
      <c r="IOH70" s="285"/>
      <c r="IOI70" s="285"/>
      <c r="IOJ70" s="285"/>
      <c r="IOK70" s="285"/>
      <c r="IOL70" s="285"/>
      <c r="IOM70" s="285"/>
      <c r="ION70" s="285"/>
      <c r="IOO70" s="285"/>
      <c r="IOP70" s="285"/>
      <c r="IOQ70" s="285"/>
      <c r="IOR70" s="285"/>
      <c r="IOS70" s="285"/>
      <c r="IOT70" s="285"/>
      <c r="IOU70" s="285"/>
      <c r="IOV70" s="285"/>
      <c r="IOW70" s="285"/>
      <c r="IOX70" s="285"/>
      <c r="IOY70" s="285"/>
      <c r="IOZ70" s="285"/>
      <c r="IPA70" s="285"/>
      <c r="IPB70" s="285"/>
      <c r="IPC70" s="285"/>
      <c r="IPD70" s="285"/>
      <c r="IPE70" s="285"/>
      <c r="IPF70" s="285"/>
      <c r="IPG70" s="285"/>
      <c r="IPH70" s="285"/>
      <c r="IPI70" s="285"/>
      <c r="IPJ70" s="285"/>
      <c r="IPK70" s="285"/>
      <c r="IPL70" s="285"/>
      <c r="IPM70" s="285"/>
      <c r="IPN70" s="285"/>
      <c r="IPO70" s="285"/>
      <c r="IPP70" s="285"/>
      <c r="IPQ70" s="285"/>
      <c r="IPR70" s="285"/>
      <c r="IPS70" s="285"/>
      <c r="IPT70" s="285"/>
      <c r="IPU70" s="285"/>
      <c r="IPV70" s="285"/>
      <c r="IPW70" s="285"/>
      <c r="IPX70" s="285"/>
      <c r="IPY70" s="285"/>
      <c r="IPZ70" s="285"/>
      <c r="IQA70" s="285"/>
      <c r="IQB70" s="285"/>
      <c r="IQC70" s="285"/>
      <c r="IQD70" s="285"/>
      <c r="IQE70" s="285"/>
      <c r="IQF70" s="285"/>
      <c r="IQG70" s="285"/>
      <c r="IQH70" s="285"/>
      <c r="IQI70" s="285"/>
      <c r="IQJ70" s="285"/>
      <c r="IQK70" s="285"/>
      <c r="IQL70" s="285"/>
      <c r="IQM70" s="285"/>
      <c r="IQN70" s="285"/>
      <c r="IQO70" s="285"/>
      <c r="IQP70" s="285"/>
      <c r="IQQ70" s="285"/>
      <c r="IQR70" s="285"/>
      <c r="IQS70" s="285"/>
      <c r="IQT70" s="285"/>
      <c r="IQU70" s="285"/>
      <c r="IQV70" s="285"/>
      <c r="IQW70" s="285"/>
      <c r="IQX70" s="285"/>
      <c r="IQY70" s="285"/>
      <c r="IQZ70" s="285"/>
      <c r="IRA70" s="285"/>
      <c r="IRB70" s="285"/>
      <c r="IRC70" s="285"/>
      <c r="IRD70" s="285"/>
      <c r="IRE70" s="285"/>
      <c r="IRF70" s="285"/>
      <c r="IRG70" s="285"/>
      <c r="IRH70" s="285"/>
      <c r="IRI70" s="285"/>
      <c r="IRJ70" s="285"/>
      <c r="IRK70" s="285"/>
      <c r="IRL70" s="285"/>
      <c r="IRM70" s="285"/>
      <c r="IRN70" s="285"/>
      <c r="IRO70" s="285"/>
      <c r="IRP70" s="285"/>
      <c r="IRQ70" s="285"/>
      <c r="IRR70" s="285"/>
      <c r="IRS70" s="285"/>
      <c r="IRT70" s="285"/>
      <c r="IRU70" s="285"/>
      <c r="IRV70" s="285"/>
      <c r="IRW70" s="285"/>
      <c r="IRX70" s="285"/>
      <c r="IRY70" s="285"/>
      <c r="IRZ70" s="285"/>
      <c r="ISA70" s="285"/>
      <c r="ISB70" s="285"/>
      <c r="ISC70" s="285"/>
      <c r="ISD70" s="285"/>
      <c r="ISE70" s="285"/>
      <c r="ISF70" s="285"/>
      <c r="ISG70" s="285"/>
      <c r="ISH70" s="285"/>
      <c r="ISI70" s="285"/>
      <c r="ISJ70" s="285"/>
      <c r="ISK70" s="285"/>
      <c r="ISL70" s="285"/>
      <c r="ISM70" s="285"/>
      <c r="ISN70" s="285"/>
      <c r="ISO70" s="285"/>
      <c r="ISP70" s="285"/>
      <c r="ISQ70" s="285"/>
      <c r="ISR70" s="285"/>
      <c r="ISS70" s="285"/>
      <c r="IST70" s="285"/>
      <c r="ISU70" s="285"/>
      <c r="ISV70" s="285"/>
      <c r="ISW70" s="285"/>
      <c r="ISX70" s="285"/>
      <c r="ISY70" s="285"/>
      <c r="ISZ70" s="285"/>
      <c r="ITA70" s="285"/>
      <c r="ITB70" s="285"/>
      <c r="ITC70" s="285"/>
      <c r="ITD70" s="285"/>
      <c r="ITE70" s="285"/>
      <c r="ITF70" s="285"/>
      <c r="ITG70" s="285"/>
      <c r="ITH70" s="285"/>
      <c r="ITI70" s="285"/>
      <c r="ITJ70" s="285"/>
      <c r="ITK70" s="285"/>
      <c r="ITL70" s="285"/>
      <c r="ITM70" s="285"/>
      <c r="ITN70" s="285"/>
      <c r="ITO70" s="285"/>
      <c r="ITP70" s="285"/>
      <c r="ITQ70" s="285"/>
      <c r="ITR70" s="285"/>
      <c r="ITS70" s="285"/>
      <c r="ITT70" s="285"/>
      <c r="ITU70" s="285"/>
      <c r="ITV70" s="285"/>
      <c r="ITW70" s="285"/>
      <c r="ITX70" s="285"/>
      <c r="ITY70" s="285"/>
      <c r="ITZ70" s="285"/>
      <c r="IUA70" s="285"/>
      <c r="IUB70" s="285"/>
      <c r="IUC70" s="285"/>
      <c r="IUD70" s="285"/>
      <c r="IUE70" s="285"/>
      <c r="IUF70" s="285"/>
      <c r="IUG70" s="285"/>
      <c r="IUH70" s="285"/>
      <c r="IUI70" s="285"/>
      <c r="IUJ70" s="285"/>
      <c r="IUK70" s="285"/>
      <c r="IUL70" s="285"/>
      <c r="IUM70" s="285"/>
      <c r="IUN70" s="285"/>
      <c r="IUO70" s="285"/>
      <c r="IUP70" s="285"/>
      <c r="IUQ70" s="285"/>
      <c r="IUR70" s="285"/>
      <c r="IUS70" s="285"/>
      <c r="IUT70" s="285"/>
      <c r="IUU70" s="285"/>
      <c r="IUV70" s="285"/>
      <c r="IUW70" s="285"/>
      <c r="IUX70" s="285"/>
      <c r="IUY70" s="285"/>
      <c r="IUZ70" s="285"/>
      <c r="IVA70" s="285"/>
      <c r="IVB70" s="285"/>
      <c r="IVC70" s="285"/>
      <c r="IVD70" s="285"/>
      <c r="IVE70" s="285"/>
      <c r="IVF70" s="285"/>
      <c r="IVG70" s="285"/>
      <c r="IVH70" s="285"/>
      <c r="IVI70" s="285"/>
      <c r="IVJ70" s="285"/>
      <c r="IVK70" s="285"/>
      <c r="IVL70" s="285"/>
      <c r="IVM70" s="285"/>
      <c r="IVN70" s="285"/>
      <c r="IVO70" s="285"/>
      <c r="IVP70" s="285"/>
      <c r="IVQ70" s="285"/>
      <c r="IVR70" s="285"/>
      <c r="IVS70" s="285"/>
      <c r="IVT70" s="285"/>
      <c r="IVU70" s="285"/>
      <c r="IVV70" s="285"/>
      <c r="IVW70" s="285"/>
      <c r="IVX70" s="285"/>
      <c r="IVY70" s="285"/>
      <c r="IVZ70" s="285"/>
      <c r="IWA70" s="285"/>
      <c r="IWB70" s="285"/>
      <c r="IWC70" s="285"/>
      <c r="IWD70" s="285"/>
      <c r="IWE70" s="285"/>
      <c r="IWF70" s="285"/>
      <c r="IWG70" s="285"/>
      <c r="IWH70" s="285"/>
      <c r="IWI70" s="285"/>
      <c r="IWJ70" s="285"/>
      <c r="IWK70" s="285"/>
      <c r="IWL70" s="285"/>
      <c r="IWM70" s="285"/>
      <c r="IWN70" s="285"/>
      <c r="IWO70" s="285"/>
      <c r="IWP70" s="285"/>
      <c r="IWQ70" s="285"/>
      <c r="IWR70" s="285"/>
      <c r="IWS70" s="285"/>
      <c r="IWT70" s="285"/>
      <c r="IWU70" s="285"/>
      <c r="IWV70" s="285"/>
      <c r="IWW70" s="285"/>
      <c r="IWX70" s="285"/>
      <c r="IWY70" s="285"/>
      <c r="IWZ70" s="285"/>
      <c r="IXA70" s="285"/>
      <c r="IXB70" s="285"/>
      <c r="IXC70" s="285"/>
      <c r="IXD70" s="285"/>
      <c r="IXE70" s="285"/>
      <c r="IXF70" s="285"/>
      <c r="IXG70" s="285"/>
      <c r="IXH70" s="285"/>
      <c r="IXI70" s="285"/>
      <c r="IXJ70" s="285"/>
      <c r="IXK70" s="285"/>
      <c r="IXL70" s="285"/>
      <c r="IXM70" s="285"/>
      <c r="IXN70" s="285"/>
      <c r="IXO70" s="285"/>
      <c r="IXP70" s="285"/>
      <c r="IXQ70" s="285"/>
      <c r="IXR70" s="285"/>
      <c r="IXS70" s="285"/>
      <c r="IXT70" s="285"/>
      <c r="IXU70" s="285"/>
      <c r="IXV70" s="285"/>
      <c r="IXW70" s="285"/>
      <c r="IXX70" s="285"/>
      <c r="IXY70" s="285"/>
      <c r="IXZ70" s="285"/>
      <c r="IYA70" s="285"/>
      <c r="IYB70" s="285"/>
      <c r="IYC70" s="285"/>
      <c r="IYD70" s="285"/>
      <c r="IYE70" s="285"/>
      <c r="IYF70" s="285"/>
      <c r="IYG70" s="285"/>
      <c r="IYH70" s="285"/>
      <c r="IYI70" s="285"/>
      <c r="IYJ70" s="285"/>
      <c r="IYK70" s="285"/>
      <c r="IYL70" s="285"/>
      <c r="IYM70" s="285"/>
      <c r="IYN70" s="285"/>
      <c r="IYO70" s="285"/>
      <c r="IYP70" s="285"/>
      <c r="IYQ70" s="285"/>
      <c r="IYR70" s="285"/>
      <c r="IYS70" s="285"/>
      <c r="IYT70" s="285"/>
      <c r="IYU70" s="285"/>
      <c r="IYV70" s="285"/>
      <c r="IYW70" s="285"/>
      <c r="IYX70" s="285"/>
      <c r="IYY70" s="285"/>
      <c r="IYZ70" s="285"/>
      <c r="IZA70" s="285"/>
      <c r="IZB70" s="285"/>
      <c r="IZC70" s="285"/>
      <c r="IZD70" s="285"/>
      <c r="IZE70" s="285"/>
      <c r="IZF70" s="285"/>
      <c r="IZG70" s="285"/>
      <c r="IZH70" s="285"/>
      <c r="IZI70" s="285"/>
      <c r="IZJ70" s="285"/>
      <c r="IZK70" s="285"/>
      <c r="IZL70" s="285"/>
      <c r="IZM70" s="285"/>
      <c r="IZN70" s="285"/>
      <c r="IZO70" s="285"/>
      <c r="IZP70" s="285"/>
      <c r="IZQ70" s="285"/>
      <c r="IZR70" s="285"/>
      <c r="IZS70" s="285"/>
      <c r="IZT70" s="285"/>
      <c r="IZU70" s="285"/>
      <c r="IZV70" s="285"/>
      <c r="IZW70" s="285"/>
      <c r="IZX70" s="285"/>
      <c r="IZY70" s="285"/>
      <c r="IZZ70" s="285"/>
      <c r="JAA70" s="285"/>
      <c r="JAB70" s="285"/>
      <c r="JAC70" s="285"/>
      <c r="JAD70" s="285"/>
      <c r="JAE70" s="285"/>
      <c r="JAF70" s="285"/>
      <c r="JAG70" s="285"/>
      <c r="JAH70" s="285"/>
      <c r="JAI70" s="285"/>
      <c r="JAJ70" s="285"/>
      <c r="JAK70" s="285"/>
      <c r="JAL70" s="285"/>
      <c r="JAM70" s="285"/>
      <c r="JAN70" s="285"/>
      <c r="JAO70" s="285"/>
      <c r="JAP70" s="285"/>
      <c r="JAQ70" s="285"/>
      <c r="JAR70" s="285"/>
      <c r="JAS70" s="285"/>
      <c r="JAT70" s="285"/>
      <c r="JAU70" s="285"/>
      <c r="JAV70" s="285"/>
      <c r="JAW70" s="285"/>
      <c r="JAX70" s="285"/>
      <c r="JAY70" s="285"/>
      <c r="JAZ70" s="285"/>
      <c r="JBA70" s="285"/>
      <c r="JBB70" s="285"/>
      <c r="JBC70" s="285"/>
      <c r="JBD70" s="285"/>
      <c r="JBE70" s="285"/>
      <c r="JBF70" s="285"/>
      <c r="JBG70" s="285"/>
      <c r="JBH70" s="285"/>
      <c r="JBI70" s="285"/>
      <c r="JBJ70" s="285"/>
      <c r="JBK70" s="285"/>
      <c r="JBL70" s="285"/>
      <c r="JBM70" s="285"/>
      <c r="JBN70" s="285"/>
      <c r="JBO70" s="285"/>
      <c r="JBP70" s="285"/>
      <c r="JBQ70" s="285"/>
      <c r="JBR70" s="285"/>
      <c r="JBS70" s="285"/>
      <c r="JBT70" s="285"/>
      <c r="JBU70" s="285"/>
      <c r="JBV70" s="285"/>
      <c r="JBW70" s="285"/>
      <c r="JBX70" s="285"/>
      <c r="JBY70" s="285"/>
      <c r="JBZ70" s="285"/>
      <c r="JCA70" s="285"/>
      <c r="JCB70" s="285"/>
      <c r="JCC70" s="285"/>
      <c r="JCD70" s="285"/>
      <c r="JCE70" s="285"/>
      <c r="JCF70" s="285"/>
      <c r="JCG70" s="285"/>
      <c r="JCH70" s="285"/>
      <c r="JCI70" s="285"/>
      <c r="JCJ70" s="285"/>
      <c r="JCK70" s="285"/>
      <c r="JCL70" s="285"/>
      <c r="JCM70" s="285"/>
      <c r="JCN70" s="285"/>
      <c r="JCO70" s="285"/>
      <c r="JCP70" s="285"/>
      <c r="JCQ70" s="285"/>
      <c r="JCR70" s="285"/>
      <c r="JCS70" s="285"/>
      <c r="JCT70" s="285"/>
      <c r="JCU70" s="285"/>
      <c r="JCV70" s="285"/>
      <c r="JCW70" s="285"/>
      <c r="JCX70" s="285"/>
      <c r="JCY70" s="285"/>
      <c r="JCZ70" s="285"/>
      <c r="JDA70" s="285"/>
      <c r="JDB70" s="285"/>
      <c r="JDC70" s="285"/>
      <c r="JDD70" s="285"/>
      <c r="JDE70" s="285"/>
      <c r="JDF70" s="285"/>
      <c r="JDG70" s="285"/>
      <c r="JDH70" s="285"/>
      <c r="JDI70" s="285"/>
      <c r="JDJ70" s="285"/>
      <c r="JDK70" s="285"/>
      <c r="JDL70" s="285"/>
      <c r="JDM70" s="285"/>
      <c r="JDN70" s="285"/>
      <c r="JDO70" s="285"/>
      <c r="JDP70" s="285"/>
      <c r="JDQ70" s="285"/>
      <c r="JDR70" s="285"/>
      <c r="JDS70" s="285"/>
      <c r="JDT70" s="285"/>
      <c r="JDU70" s="285"/>
      <c r="JDV70" s="285"/>
      <c r="JDW70" s="285"/>
      <c r="JDX70" s="285"/>
      <c r="JDY70" s="285"/>
      <c r="JDZ70" s="285"/>
      <c r="JEA70" s="285"/>
      <c r="JEB70" s="285"/>
      <c r="JEC70" s="285"/>
      <c r="JED70" s="285"/>
      <c r="JEE70" s="285"/>
      <c r="JEF70" s="285"/>
      <c r="JEG70" s="285"/>
      <c r="JEH70" s="285"/>
      <c r="JEI70" s="285"/>
      <c r="JEJ70" s="285"/>
      <c r="JEK70" s="285"/>
      <c r="JEL70" s="285"/>
      <c r="JEM70" s="285"/>
      <c r="JEN70" s="285"/>
      <c r="JEO70" s="285"/>
      <c r="JEP70" s="285"/>
      <c r="JEQ70" s="285"/>
      <c r="JER70" s="285"/>
      <c r="JES70" s="285"/>
      <c r="JET70" s="285"/>
      <c r="JEU70" s="285"/>
      <c r="JEV70" s="285"/>
      <c r="JEW70" s="285"/>
      <c r="JEX70" s="285"/>
      <c r="JEY70" s="285"/>
      <c r="JEZ70" s="285"/>
      <c r="JFA70" s="285"/>
      <c r="JFB70" s="285"/>
      <c r="JFC70" s="285"/>
      <c r="JFD70" s="285"/>
      <c r="JFE70" s="285"/>
      <c r="JFF70" s="285"/>
      <c r="JFG70" s="285"/>
      <c r="JFH70" s="285"/>
      <c r="JFI70" s="285"/>
      <c r="JFJ70" s="285"/>
      <c r="JFK70" s="285"/>
      <c r="JFL70" s="285"/>
      <c r="JFM70" s="285"/>
      <c r="JFN70" s="285"/>
      <c r="JFO70" s="285"/>
      <c r="JFP70" s="285"/>
      <c r="JFQ70" s="285"/>
      <c r="JFR70" s="285"/>
      <c r="JFS70" s="285"/>
      <c r="JFT70" s="285"/>
      <c r="JFU70" s="285"/>
      <c r="JFV70" s="285"/>
      <c r="JFW70" s="285"/>
      <c r="JFX70" s="285"/>
      <c r="JFY70" s="285"/>
      <c r="JFZ70" s="285"/>
      <c r="JGA70" s="285"/>
      <c r="JGB70" s="285"/>
      <c r="JGC70" s="285"/>
      <c r="JGD70" s="285"/>
      <c r="JGE70" s="285"/>
      <c r="JGF70" s="285"/>
      <c r="JGG70" s="285"/>
      <c r="JGH70" s="285"/>
      <c r="JGI70" s="285"/>
      <c r="JGJ70" s="285"/>
      <c r="JGK70" s="285"/>
      <c r="JGL70" s="285"/>
      <c r="JGM70" s="285"/>
      <c r="JGN70" s="285"/>
      <c r="JGO70" s="285"/>
      <c r="JGP70" s="285"/>
      <c r="JGQ70" s="285"/>
      <c r="JGR70" s="285"/>
      <c r="JGS70" s="285"/>
      <c r="JGT70" s="285"/>
      <c r="JGU70" s="285"/>
      <c r="JGV70" s="285"/>
      <c r="JGW70" s="285"/>
      <c r="JGX70" s="285"/>
      <c r="JGY70" s="285"/>
      <c r="JGZ70" s="285"/>
      <c r="JHA70" s="285"/>
      <c r="JHB70" s="285"/>
      <c r="JHC70" s="285"/>
      <c r="JHD70" s="285"/>
      <c r="JHE70" s="285"/>
      <c r="JHF70" s="285"/>
      <c r="JHG70" s="285"/>
      <c r="JHH70" s="285"/>
      <c r="JHI70" s="285"/>
      <c r="JHJ70" s="285"/>
      <c r="JHK70" s="285"/>
      <c r="JHL70" s="285"/>
      <c r="JHM70" s="285"/>
      <c r="JHN70" s="285"/>
      <c r="JHO70" s="285"/>
      <c r="JHP70" s="285"/>
      <c r="JHQ70" s="285"/>
      <c r="JHR70" s="285"/>
      <c r="JHS70" s="285"/>
      <c r="JHT70" s="285"/>
      <c r="JHU70" s="285"/>
      <c r="JHV70" s="285"/>
      <c r="JHW70" s="285"/>
      <c r="JHX70" s="285"/>
      <c r="JHY70" s="285"/>
      <c r="JHZ70" s="285"/>
      <c r="JIA70" s="285"/>
      <c r="JIB70" s="285"/>
      <c r="JIC70" s="285"/>
      <c r="JID70" s="285"/>
      <c r="JIE70" s="285"/>
      <c r="JIF70" s="285"/>
      <c r="JIG70" s="285"/>
      <c r="JIH70" s="285"/>
      <c r="JII70" s="285"/>
      <c r="JIJ70" s="285"/>
      <c r="JIK70" s="285"/>
      <c r="JIL70" s="285"/>
      <c r="JIM70" s="285"/>
      <c r="JIN70" s="285"/>
      <c r="JIO70" s="285"/>
      <c r="JIP70" s="285"/>
      <c r="JIQ70" s="285"/>
      <c r="JIR70" s="285"/>
      <c r="JIS70" s="285"/>
      <c r="JIT70" s="285"/>
      <c r="JIU70" s="285"/>
      <c r="JIV70" s="285"/>
      <c r="JIW70" s="285"/>
      <c r="JIX70" s="285"/>
      <c r="JIY70" s="285"/>
      <c r="JIZ70" s="285"/>
      <c r="JJA70" s="285"/>
      <c r="JJB70" s="285"/>
      <c r="JJC70" s="285"/>
      <c r="JJD70" s="285"/>
      <c r="JJE70" s="285"/>
      <c r="JJF70" s="285"/>
      <c r="JJG70" s="285"/>
      <c r="JJH70" s="285"/>
      <c r="JJI70" s="285"/>
      <c r="JJJ70" s="285"/>
      <c r="JJK70" s="285"/>
      <c r="JJL70" s="285"/>
      <c r="JJM70" s="285"/>
      <c r="JJN70" s="285"/>
      <c r="JJO70" s="285"/>
      <c r="JJP70" s="285"/>
      <c r="JJQ70" s="285"/>
      <c r="JJR70" s="285"/>
      <c r="JJS70" s="285"/>
      <c r="JJT70" s="285"/>
      <c r="JJU70" s="285"/>
      <c r="JJV70" s="285"/>
      <c r="JJW70" s="285"/>
      <c r="JJX70" s="285"/>
      <c r="JJY70" s="285"/>
      <c r="JJZ70" s="285"/>
      <c r="JKA70" s="285"/>
      <c r="JKB70" s="285"/>
      <c r="JKC70" s="285"/>
      <c r="JKD70" s="285"/>
      <c r="JKE70" s="285"/>
      <c r="JKF70" s="285"/>
      <c r="JKG70" s="285"/>
      <c r="JKH70" s="285"/>
      <c r="JKI70" s="285"/>
      <c r="JKJ70" s="285"/>
      <c r="JKK70" s="285"/>
      <c r="JKL70" s="285"/>
      <c r="JKM70" s="285"/>
      <c r="JKN70" s="285"/>
      <c r="JKO70" s="285"/>
      <c r="JKP70" s="285"/>
      <c r="JKQ70" s="285"/>
      <c r="JKR70" s="285"/>
      <c r="JKS70" s="285"/>
      <c r="JKT70" s="285"/>
      <c r="JKU70" s="285"/>
      <c r="JKV70" s="285"/>
      <c r="JKW70" s="285"/>
      <c r="JKX70" s="285"/>
      <c r="JKY70" s="285"/>
      <c r="JKZ70" s="285"/>
      <c r="JLA70" s="285"/>
      <c r="JLB70" s="285"/>
      <c r="JLC70" s="285"/>
      <c r="JLD70" s="285"/>
      <c r="JLE70" s="285"/>
      <c r="JLF70" s="285"/>
      <c r="JLG70" s="285"/>
      <c r="JLH70" s="285"/>
      <c r="JLI70" s="285"/>
      <c r="JLJ70" s="285"/>
      <c r="JLK70" s="285"/>
      <c r="JLL70" s="285"/>
      <c r="JLM70" s="285"/>
      <c r="JLN70" s="285"/>
      <c r="JLO70" s="285"/>
      <c r="JLP70" s="285"/>
      <c r="JLQ70" s="285"/>
      <c r="JLR70" s="285"/>
      <c r="JLS70" s="285"/>
      <c r="JLT70" s="285"/>
      <c r="JLU70" s="285"/>
      <c r="JLV70" s="285"/>
      <c r="JLW70" s="285"/>
      <c r="JLX70" s="285"/>
      <c r="JLY70" s="285"/>
      <c r="JLZ70" s="285"/>
      <c r="JMA70" s="285"/>
      <c r="JMB70" s="285"/>
      <c r="JMC70" s="285"/>
      <c r="JMD70" s="285"/>
      <c r="JME70" s="285"/>
      <c r="JMF70" s="285"/>
      <c r="JMG70" s="285"/>
      <c r="JMH70" s="285"/>
      <c r="JMI70" s="285"/>
      <c r="JMJ70" s="285"/>
      <c r="JMK70" s="285"/>
      <c r="JML70" s="285"/>
      <c r="JMM70" s="285"/>
      <c r="JMN70" s="285"/>
      <c r="JMO70" s="285"/>
      <c r="JMP70" s="285"/>
      <c r="JMQ70" s="285"/>
      <c r="JMR70" s="285"/>
      <c r="JMS70" s="285"/>
      <c r="JMT70" s="285"/>
      <c r="JMU70" s="285"/>
      <c r="JMV70" s="285"/>
      <c r="JMW70" s="285"/>
      <c r="JMX70" s="285"/>
      <c r="JMY70" s="285"/>
      <c r="JMZ70" s="285"/>
      <c r="JNA70" s="285"/>
      <c r="JNB70" s="285"/>
      <c r="JNC70" s="285"/>
      <c r="JND70" s="285"/>
      <c r="JNE70" s="285"/>
      <c r="JNF70" s="285"/>
      <c r="JNG70" s="285"/>
      <c r="JNH70" s="285"/>
      <c r="JNI70" s="285"/>
      <c r="JNJ70" s="285"/>
      <c r="JNK70" s="285"/>
      <c r="JNL70" s="285"/>
      <c r="JNM70" s="285"/>
      <c r="JNN70" s="285"/>
      <c r="JNO70" s="285"/>
      <c r="JNP70" s="285"/>
      <c r="JNQ70" s="285"/>
      <c r="JNR70" s="285"/>
      <c r="JNS70" s="285"/>
      <c r="JNT70" s="285"/>
      <c r="JNU70" s="285"/>
      <c r="JNV70" s="285"/>
      <c r="JNW70" s="285"/>
      <c r="JNX70" s="285"/>
      <c r="JNY70" s="285"/>
      <c r="JNZ70" s="285"/>
      <c r="JOA70" s="285"/>
      <c r="JOB70" s="285"/>
      <c r="JOC70" s="285"/>
      <c r="JOD70" s="285"/>
      <c r="JOE70" s="285"/>
      <c r="JOF70" s="285"/>
      <c r="JOG70" s="285"/>
      <c r="JOH70" s="285"/>
      <c r="JOI70" s="285"/>
      <c r="JOJ70" s="285"/>
      <c r="JOK70" s="285"/>
      <c r="JOL70" s="285"/>
      <c r="JOM70" s="285"/>
      <c r="JON70" s="285"/>
      <c r="JOO70" s="285"/>
      <c r="JOP70" s="285"/>
      <c r="JOQ70" s="285"/>
      <c r="JOR70" s="285"/>
      <c r="JOS70" s="285"/>
      <c r="JOT70" s="285"/>
      <c r="JOU70" s="285"/>
      <c r="JOV70" s="285"/>
      <c r="JOW70" s="285"/>
      <c r="JOX70" s="285"/>
      <c r="JOY70" s="285"/>
      <c r="JOZ70" s="285"/>
      <c r="JPA70" s="285"/>
      <c r="JPB70" s="285"/>
      <c r="JPC70" s="285"/>
      <c r="JPD70" s="285"/>
      <c r="JPE70" s="285"/>
      <c r="JPF70" s="285"/>
      <c r="JPG70" s="285"/>
      <c r="JPH70" s="285"/>
      <c r="JPI70" s="285"/>
      <c r="JPJ70" s="285"/>
      <c r="JPK70" s="285"/>
      <c r="JPL70" s="285"/>
      <c r="JPM70" s="285"/>
      <c r="JPN70" s="285"/>
      <c r="JPO70" s="285"/>
      <c r="JPP70" s="285"/>
      <c r="JPQ70" s="285"/>
      <c r="JPR70" s="285"/>
      <c r="JPS70" s="285"/>
      <c r="JPT70" s="285"/>
      <c r="JPU70" s="285"/>
      <c r="JPV70" s="285"/>
      <c r="JPW70" s="285"/>
      <c r="JPX70" s="285"/>
      <c r="JPY70" s="285"/>
      <c r="JPZ70" s="285"/>
      <c r="JQA70" s="285"/>
      <c r="JQB70" s="285"/>
      <c r="JQC70" s="285"/>
      <c r="JQD70" s="285"/>
      <c r="JQE70" s="285"/>
      <c r="JQF70" s="285"/>
      <c r="JQG70" s="285"/>
      <c r="JQH70" s="285"/>
      <c r="JQI70" s="285"/>
      <c r="JQJ70" s="285"/>
      <c r="JQK70" s="285"/>
      <c r="JQL70" s="285"/>
      <c r="JQM70" s="285"/>
      <c r="JQN70" s="285"/>
      <c r="JQO70" s="285"/>
      <c r="JQP70" s="285"/>
      <c r="JQQ70" s="285"/>
      <c r="JQR70" s="285"/>
      <c r="JQS70" s="285"/>
      <c r="JQT70" s="285"/>
      <c r="JQU70" s="285"/>
      <c r="JQV70" s="285"/>
      <c r="JQW70" s="285"/>
      <c r="JQX70" s="285"/>
      <c r="JQY70" s="285"/>
      <c r="JQZ70" s="285"/>
      <c r="JRA70" s="285"/>
      <c r="JRB70" s="285"/>
      <c r="JRC70" s="285"/>
      <c r="JRD70" s="285"/>
      <c r="JRE70" s="285"/>
      <c r="JRF70" s="285"/>
      <c r="JRG70" s="285"/>
      <c r="JRH70" s="285"/>
      <c r="JRI70" s="285"/>
      <c r="JRJ70" s="285"/>
      <c r="JRK70" s="285"/>
      <c r="JRL70" s="285"/>
      <c r="JRM70" s="285"/>
      <c r="JRN70" s="285"/>
      <c r="JRO70" s="285"/>
      <c r="JRP70" s="285"/>
      <c r="JRQ70" s="285"/>
      <c r="JRR70" s="285"/>
      <c r="JRS70" s="285"/>
      <c r="JRT70" s="285"/>
      <c r="JRU70" s="285"/>
      <c r="JRV70" s="285"/>
      <c r="JRW70" s="285"/>
      <c r="JRX70" s="285"/>
      <c r="JRY70" s="285"/>
      <c r="JRZ70" s="285"/>
      <c r="JSA70" s="285"/>
      <c r="JSB70" s="285"/>
      <c r="JSC70" s="285"/>
      <c r="JSD70" s="285"/>
      <c r="JSE70" s="285"/>
      <c r="JSF70" s="285"/>
      <c r="JSG70" s="285"/>
      <c r="JSH70" s="285"/>
      <c r="JSI70" s="285"/>
      <c r="JSJ70" s="285"/>
      <c r="JSK70" s="285"/>
      <c r="JSL70" s="285"/>
      <c r="JSM70" s="285"/>
      <c r="JSN70" s="285"/>
      <c r="JSO70" s="285"/>
      <c r="JSP70" s="285"/>
      <c r="JSQ70" s="285"/>
      <c r="JSR70" s="285"/>
      <c r="JSS70" s="285"/>
      <c r="JST70" s="285"/>
      <c r="JSU70" s="285"/>
      <c r="JSV70" s="285"/>
      <c r="JSW70" s="285"/>
      <c r="JSX70" s="285"/>
      <c r="JSY70" s="285"/>
      <c r="JSZ70" s="285"/>
      <c r="JTA70" s="285"/>
      <c r="JTB70" s="285"/>
      <c r="JTC70" s="285"/>
      <c r="JTD70" s="285"/>
      <c r="JTE70" s="285"/>
      <c r="JTF70" s="285"/>
      <c r="JTG70" s="285"/>
      <c r="JTH70" s="285"/>
      <c r="JTI70" s="285"/>
      <c r="JTJ70" s="285"/>
      <c r="JTK70" s="285"/>
      <c r="JTL70" s="285"/>
      <c r="JTM70" s="285"/>
      <c r="JTN70" s="285"/>
      <c r="JTO70" s="285"/>
      <c r="JTP70" s="285"/>
      <c r="JTQ70" s="285"/>
      <c r="JTR70" s="285"/>
      <c r="JTS70" s="285"/>
      <c r="JTT70" s="285"/>
      <c r="JTU70" s="285"/>
      <c r="JTV70" s="285"/>
      <c r="JTW70" s="285"/>
      <c r="JTX70" s="285"/>
      <c r="JTY70" s="285"/>
      <c r="JTZ70" s="285"/>
      <c r="JUA70" s="285"/>
      <c r="JUB70" s="285"/>
      <c r="JUC70" s="285"/>
      <c r="JUD70" s="285"/>
      <c r="JUE70" s="285"/>
      <c r="JUF70" s="285"/>
      <c r="JUG70" s="285"/>
      <c r="JUH70" s="285"/>
      <c r="JUI70" s="285"/>
      <c r="JUJ70" s="285"/>
      <c r="JUK70" s="285"/>
      <c r="JUL70" s="285"/>
      <c r="JUM70" s="285"/>
      <c r="JUN70" s="285"/>
      <c r="JUO70" s="285"/>
      <c r="JUP70" s="285"/>
      <c r="JUQ70" s="285"/>
      <c r="JUR70" s="285"/>
      <c r="JUS70" s="285"/>
      <c r="JUT70" s="285"/>
      <c r="JUU70" s="285"/>
      <c r="JUV70" s="285"/>
      <c r="JUW70" s="285"/>
      <c r="JUX70" s="285"/>
      <c r="JUY70" s="285"/>
      <c r="JUZ70" s="285"/>
      <c r="JVA70" s="285"/>
      <c r="JVB70" s="285"/>
      <c r="JVC70" s="285"/>
      <c r="JVD70" s="285"/>
      <c r="JVE70" s="285"/>
      <c r="JVF70" s="285"/>
      <c r="JVG70" s="285"/>
      <c r="JVH70" s="285"/>
      <c r="JVI70" s="285"/>
      <c r="JVJ70" s="285"/>
      <c r="JVK70" s="285"/>
      <c r="JVL70" s="285"/>
      <c r="JVM70" s="285"/>
      <c r="JVN70" s="285"/>
      <c r="JVO70" s="285"/>
      <c r="JVP70" s="285"/>
      <c r="JVQ70" s="285"/>
      <c r="JVR70" s="285"/>
      <c r="JVS70" s="285"/>
      <c r="JVT70" s="285"/>
      <c r="JVU70" s="285"/>
      <c r="JVV70" s="285"/>
      <c r="JVW70" s="285"/>
      <c r="JVX70" s="285"/>
      <c r="JVY70" s="285"/>
      <c r="JVZ70" s="285"/>
      <c r="JWA70" s="285"/>
      <c r="JWB70" s="285"/>
      <c r="JWC70" s="285"/>
      <c r="JWD70" s="285"/>
      <c r="JWE70" s="285"/>
      <c r="JWF70" s="285"/>
      <c r="JWG70" s="285"/>
      <c r="JWH70" s="285"/>
      <c r="JWI70" s="285"/>
      <c r="JWJ70" s="285"/>
      <c r="JWK70" s="285"/>
      <c r="JWL70" s="285"/>
      <c r="JWM70" s="285"/>
      <c r="JWN70" s="285"/>
      <c r="JWO70" s="285"/>
      <c r="JWP70" s="285"/>
      <c r="JWQ70" s="285"/>
      <c r="JWR70" s="285"/>
      <c r="JWS70" s="285"/>
      <c r="JWT70" s="285"/>
      <c r="JWU70" s="285"/>
      <c r="JWV70" s="285"/>
      <c r="JWW70" s="285"/>
      <c r="JWX70" s="285"/>
      <c r="JWY70" s="285"/>
      <c r="JWZ70" s="285"/>
      <c r="JXA70" s="285"/>
      <c r="JXB70" s="285"/>
      <c r="JXC70" s="285"/>
      <c r="JXD70" s="285"/>
      <c r="JXE70" s="285"/>
      <c r="JXF70" s="285"/>
      <c r="JXG70" s="285"/>
      <c r="JXH70" s="285"/>
      <c r="JXI70" s="285"/>
      <c r="JXJ70" s="285"/>
      <c r="JXK70" s="285"/>
      <c r="JXL70" s="285"/>
      <c r="JXM70" s="285"/>
      <c r="JXN70" s="285"/>
      <c r="JXO70" s="285"/>
      <c r="JXP70" s="285"/>
      <c r="JXQ70" s="285"/>
      <c r="JXR70" s="285"/>
      <c r="JXS70" s="285"/>
      <c r="JXT70" s="285"/>
      <c r="JXU70" s="285"/>
      <c r="JXV70" s="285"/>
      <c r="JXW70" s="285"/>
      <c r="JXX70" s="285"/>
      <c r="JXY70" s="285"/>
      <c r="JXZ70" s="285"/>
      <c r="JYA70" s="285"/>
      <c r="JYB70" s="285"/>
      <c r="JYC70" s="285"/>
      <c r="JYD70" s="285"/>
      <c r="JYE70" s="285"/>
      <c r="JYF70" s="285"/>
      <c r="JYG70" s="285"/>
      <c r="JYH70" s="285"/>
      <c r="JYI70" s="285"/>
      <c r="JYJ70" s="285"/>
      <c r="JYK70" s="285"/>
      <c r="JYL70" s="285"/>
      <c r="JYM70" s="285"/>
      <c r="JYN70" s="285"/>
      <c r="JYO70" s="285"/>
      <c r="JYP70" s="285"/>
      <c r="JYQ70" s="285"/>
      <c r="JYR70" s="285"/>
      <c r="JYS70" s="285"/>
      <c r="JYT70" s="285"/>
      <c r="JYU70" s="285"/>
      <c r="JYV70" s="285"/>
      <c r="JYW70" s="285"/>
      <c r="JYX70" s="285"/>
      <c r="JYY70" s="285"/>
      <c r="JYZ70" s="285"/>
      <c r="JZA70" s="285"/>
      <c r="JZB70" s="285"/>
      <c r="JZC70" s="285"/>
      <c r="JZD70" s="285"/>
      <c r="JZE70" s="285"/>
      <c r="JZF70" s="285"/>
      <c r="JZG70" s="285"/>
      <c r="JZH70" s="285"/>
      <c r="JZI70" s="285"/>
      <c r="JZJ70" s="285"/>
      <c r="JZK70" s="285"/>
      <c r="JZL70" s="285"/>
      <c r="JZM70" s="285"/>
      <c r="JZN70" s="285"/>
      <c r="JZO70" s="285"/>
      <c r="JZP70" s="285"/>
      <c r="JZQ70" s="285"/>
      <c r="JZR70" s="285"/>
      <c r="JZS70" s="285"/>
      <c r="JZT70" s="285"/>
      <c r="JZU70" s="285"/>
      <c r="JZV70" s="285"/>
      <c r="JZW70" s="285"/>
      <c r="JZX70" s="285"/>
      <c r="JZY70" s="285"/>
      <c r="JZZ70" s="285"/>
      <c r="KAA70" s="285"/>
      <c r="KAB70" s="285"/>
      <c r="KAC70" s="285"/>
      <c r="KAD70" s="285"/>
      <c r="KAE70" s="285"/>
      <c r="KAF70" s="285"/>
      <c r="KAG70" s="285"/>
      <c r="KAH70" s="285"/>
      <c r="KAI70" s="285"/>
      <c r="KAJ70" s="285"/>
      <c r="KAK70" s="285"/>
      <c r="KAL70" s="285"/>
      <c r="KAM70" s="285"/>
      <c r="KAN70" s="285"/>
      <c r="KAO70" s="285"/>
      <c r="KAP70" s="285"/>
      <c r="KAQ70" s="285"/>
      <c r="KAR70" s="285"/>
      <c r="KAS70" s="285"/>
      <c r="KAT70" s="285"/>
      <c r="KAU70" s="285"/>
      <c r="KAV70" s="285"/>
      <c r="KAW70" s="285"/>
      <c r="KAX70" s="285"/>
      <c r="KAY70" s="285"/>
      <c r="KAZ70" s="285"/>
      <c r="KBA70" s="285"/>
      <c r="KBB70" s="285"/>
      <c r="KBC70" s="285"/>
      <c r="KBD70" s="285"/>
      <c r="KBE70" s="285"/>
      <c r="KBF70" s="285"/>
      <c r="KBG70" s="285"/>
      <c r="KBH70" s="285"/>
      <c r="KBI70" s="285"/>
      <c r="KBJ70" s="285"/>
      <c r="KBK70" s="285"/>
      <c r="KBL70" s="285"/>
      <c r="KBM70" s="285"/>
      <c r="KBN70" s="285"/>
      <c r="KBO70" s="285"/>
      <c r="KBP70" s="285"/>
      <c r="KBQ70" s="285"/>
      <c r="KBR70" s="285"/>
      <c r="KBS70" s="285"/>
      <c r="KBT70" s="285"/>
      <c r="KBU70" s="285"/>
      <c r="KBV70" s="285"/>
      <c r="KBW70" s="285"/>
      <c r="KBX70" s="285"/>
      <c r="KBY70" s="285"/>
      <c r="KBZ70" s="285"/>
      <c r="KCA70" s="285"/>
      <c r="KCB70" s="285"/>
      <c r="KCC70" s="285"/>
      <c r="KCD70" s="285"/>
      <c r="KCE70" s="285"/>
      <c r="KCF70" s="285"/>
      <c r="KCG70" s="285"/>
      <c r="KCH70" s="285"/>
      <c r="KCI70" s="285"/>
      <c r="KCJ70" s="285"/>
      <c r="KCK70" s="285"/>
      <c r="KCL70" s="285"/>
      <c r="KCM70" s="285"/>
      <c r="KCN70" s="285"/>
      <c r="KCO70" s="285"/>
      <c r="KCP70" s="285"/>
      <c r="KCQ70" s="285"/>
      <c r="KCR70" s="285"/>
      <c r="KCS70" s="285"/>
      <c r="KCT70" s="285"/>
      <c r="KCU70" s="285"/>
      <c r="KCV70" s="285"/>
      <c r="KCW70" s="285"/>
      <c r="KCX70" s="285"/>
      <c r="KCY70" s="285"/>
      <c r="KCZ70" s="285"/>
      <c r="KDA70" s="285"/>
      <c r="KDB70" s="285"/>
      <c r="KDC70" s="285"/>
      <c r="KDD70" s="285"/>
      <c r="KDE70" s="285"/>
      <c r="KDF70" s="285"/>
      <c r="KDG70" s="285"/>
      <c r="KDH70" s="285"/>
      <c r="KDI70" s="285"/>
      <c r="KDJ70" s="285"/>
      <c r="KDK70" s="285"/>
      <c r="KDL70" s="285"/>
      <c r="KDM70" s="285"/>
      <c r="KDN70" s="285"/>
      <c r="KDO70" s="285"/>
      <c r="KDP70" s="285"/>
      <c r="KDQ70" s="285"/>
      <c r="KDR70" s="285"/>
      <c r="KDS70" s="285"/>
      <c r="KDT70" s="285"/>
      <c r="KDU70" s="285"/>
      <c r="KDV70" s="285"/>
      <c r="KDW70" s="285"/>
      <c r="KDX70" s="285"/>
      <c r="KDY70" s="285"/>
      <c r="KDZ70" s="285"/>
      <c r="KEA70" s="285"/>
      <c r="KEB70" s="285"/>
      <c r="KEC70" s="285"/>
      <c r="KED70" s="285"/>
      <c r="KEE70" s="285"/>
      <c r="KEF70" s="285"/>
      <c r="KEG70" s="285"/>
      <c r="KEH70" s="285"/>
      <c r="KEI70" s="285"/>
      <c r="KEJ70" s="285"/>
      <c r="KEK70" s="285"/>
      <c r="KEL70" s="285"/>
      <c r="KEM70" s="285"/>
      <c r="KEN70" s="285"/>
      <c r="KEO70" s="285"/>
      <c r="KEP70" s="285"/>
      <c r="KEQ70" s="285"/>
      <c r="KER70" s="285"/>
      <c r="KES70" s="285"/>
      <c r="KET70" s="285"/>
      <c r="KEU70" s="285"/>
      <c r="KEV70" s="285"/>
      <c r="KEW70" s="285"/>
      <c r="KEX70" s="285"/>
      <c r="KEY70" s="285"/>
      <c r="KEZ70" s="285"/>
      <c r="KFA70" s="285"/>
      <c r="KFB70" s="285"/>
      <c r="KFC70" s="285"/>
      <c r="KFD70" s="285"/>
      <c r="KFE70" s="285"/>
      <c r="KFF70" s="285"/>
      <c r="KFG70" s="285"/>
      <c r="KFH70" s="285"/>
      <c r="KFI70" s="285"/>
      <c r="KFJ70" s="285"/>
      <c r="KFK70" s="285"/>
      <c r="KFL70" s="285"/>
      <c r="KFM70" s="285"/>
      <c r="KFN70" s="285"/>
      <c r="KFO70" s="285"/>
      <c r="KFP70" s="285"/>
      <c r="KFQ70" s="285"/>
      <c r="KFR70" s="285"/>
      <c r="KFS70" s="285"/>
      <c r="KFT70" s="285"/>
      <c r="KFU70" s="285"/>
      <c r="KFV70" s="285"/>
      <c r="KFW70" s="285"/>
      <c r="KFX70" s="285"/>
      <c r="KFY70" s="285"/>
      <c r="KFZ70" s="285"/>
      <c r="KGA70" s="285"/>
      <c r="KGB70" s="285"/>
      <c r="KGC70" s="285"/>
      <c r="KGD70" s="285"/>
      <c r="KGE70" s="285"/>
      <c r="KGF70" s="285"/>
      <c r="KGG70" s="285"/>
      <c r="KGH70" s="285"/>
      <c r="KGI70" s="285"/>
      <c r="KGJ70" s="285"/>
      <c r="KGK70" s="285"/>
      <c r="KGL70" s="285"/>
      <c r="KGM70" s="285"/>
      <c r="KGN70" s="285"/>
      <c r="KGO70" s="285"/>
      <c r="KGP70" s="285"/>
      <c r="KGQ70" s="285"/>
      <c r="KGR70" s="285"/>
      <c r="KGS70" s="285"/>
      <c r="KGT70" s="285"/>
      <c r="KGU70" s="285"/>
      <c r="KGV70" s="285"/>
      <c r="KGW70" s="285"/>
      <c r="KGX70" s="285"/>
      <c r="KGY70" s="285"/>
      <c r="KGZ70" s="285"/>
      <c r="KHA70" s="285"/>
      <c r="KHB70" s="285"/>
      <c r="KHC70" s="285"/>
      <c r="KHD70" s="285"/>
      <c r="KHE70" s="285"/>
      <c r="KHF70" s="285"/>
      <c r="KHG70" s="285"/>
      <c r="KHH70" s="285"/>
      <c r="KHI70" s="285"/>
      <c r="KHJ70" s="285"/>
      <c r="KHK70" s="285"/>
      <c r="KHL70" s="285"/>
      <c r="KHM70" s="285"/>
      <c r="KHN70" s="285"/>
      <c r="KHO70" s="285"/>
      <c r="KHP70" s="285"/>
      <c r="KHQ70" s="285"/>
      <c r="KHR70" s="285"/>
      <c r="KHS70" s="285"/>
      <c r="KHT70" s="285"/>
      <c r="KHU70" s="285"/>
      <c r="KHV70" s="285"/>
      <c r="KHW70" s="285"/>
      <c r="KHX70" s="285"/>
      <c r="KHY70" s="285"/>
      <c r="KHZ70" s="285"/>
      <c r="KIA70" s="285"/>
      <c r="KIB70" s="285"/>
      <c r="KIC70" s="285"/>
      <c r="KID70" s="285"/>
      <c r="KIE70" s="285"/>
      <c r="KIF70" s="285"/>
      <c r="KIG70" s="285"/>
      <c r="KIH70" s="285"/>
      <c r="KII70" s="285"/>
      <c r="KIJ70" s="285"/>
      <c r="KIK70" s="285"/>
      <c r="KIL70" s="285"/>
      <c r="KIM70" s="285"/>
      <c r="KIN70" s="285"/>
      <c r="KIO70" s="285"/>
      <c r="KIP70" s="285"/>
      <c r="KIQ70" s="285"/>
      <c r="KIR70" s="285"/>
      <c r="KIS70" s="285"/>
      <c r="KIT70" s="285"/>
      <c r="KIU70" s="285"/>
      <c r="KIV70" s="285"/>
      <c r="KIW70" s="285"/>
      <c r="KIX70" s="285"/>
      <c r="KIY70" s="285"/>
      <c r="KIZ70" s="285"/>
      <c r="KJA70" s="285"/>
      <c r="KJB70" s="285"/>
      <c r="KJC70" s="285"/>
      <c r="KJD70" s="285"/>
      <c r="KJE70" s="285"/>
      <c r="KJF70" s="285"/>
      <c r="KJG70" s="285"/>
      <c r="KJH70" s="285"/>
      <c r="KJI70" s="285"/>
      <c r="KJJ70" s="285"/>
      <c r="KJK70" s="285"/>
      <c r="KJL70" s="285"/>
      <c r="KJM70" s="285"/>
      <c r="KJN70" s="285"/>
      <c r="KJO70" s="285"/>
      <c r="KJP70" s="285"/>
      <c r="KJQ70" s="285"/>
      <c r="KJR70" s="285"/>
      <c r="KJS70" s="285"/>
      <c r="KJT70" s="285"/>
      <c r="KJU70" s="285"/>
      <c r="KJV70" s="285"/>
      <c r="KJW70" s="285"/>
      <c r="KJX70" s="285"/>
      <c r="KJY70" s="285"/>
      <c r="KJZ70" s="285"/>
      <c r="KKA70" s="285"/>
      <c r="KKB70" s="285"/>
      <c r="KKC70" s="285"/>
      <c r="KKD70" s="285"/>
      <c r="KKE70" s="285"/>
      <c r="KKF70" s="285"/>
      <c r="KKG70" s="285"/>
      <c r="KKH70" s="285"/>
      <c r="KKI70" s="285"/>
      <c r="KKJ70" s="285"/>
      <c r="KKK70" s="285"/>
      <c r="KKL70" s="285"/>
      <c r="KKM70" s="285"/>
      <c r="KKN70" s="285"/>
      <c r="KKO70" s="285"/>
      <c r="KKP70" s="285"/>
      <c r="KKQ70" s="285"/>
      <c r="KKR70" s="285"/>
      <c r="KKS70" s="285"/>
      <c r="KKT70" s="285"/>
      <c r="KKU70" s="285"/>
      <c r="KKV70" s="285"/>
      <c r="KKW70" s="285"/>
      <c r="KKX70" s="285"/>
      <c r="KKY70" s="285"/>
      <c r="KKZ70" s="285"/>
      <c r="KLA70" s="285"/>
      <c r="KLB70" s="285"/>
      <c r="KLC70" s="285"/>
      <c r="KLD70" s="285"/>
      <c r="KLE70" s="285"/>
      <c r="KLF70" s="285"/>
      <c r="KLG70" s="285"/>
      <c r="KLH70" s="285"/>
      <c r="KLI70" s="285"/>
      <c r="KLJ70" s="285"/>
      <c r="KLK70" s="285"/>
      <c r="KLL70" s="285"/>
      <c r="KLM70" s="285"/>
      <c r="KLN70" s="285"/>
      <c r="KLO70" s="285"/>
      <c r="KLP70" s="285"/>
      <c r="KLQ70" s="285"/>
      <c r="KLR70" s="285"/>
      <c r="KLS70" s="285"/>
      <c r="KLT70" s="285"/>
      <c r="KLU70" s="285"/>
      <c r="KLV70" s="285"/>
      <c r="KLW70" s="285"/>
      <c r="KLX70" s="285"/>
      <c r="KLY70" s="285"/>
      <c r="KLZ70" s="285"/>
      <c r="KMA70" s="285"/>
      <c r="KMB70" s="285"/>
      <c r="KMC70" s="285"/>
      <c r="KMD70" s="285"/>
      <c r="KME70" s="285"/>
      <c r="KMF70" s="285"/>
      <c r="KMG70" s="285"/>
      <c r="KMH70" s="285"/>
      <c r="KMI70" s="285"/>
      <c r="KMJ70" s="285"/>
      <c r="KMK70" s="285"/>
      <c r="KML70" s="285"/>
      <c r="KMM70" s="285"/>
      <c r="KMN70" s="285"/>
      <c r="KMO70" s="285"/>
      <c r="KMP70" s="285"/>
      <c r="KMQ70" s="285"/>
      <c r="KMR70" s="285"/>
      <c r="KMS70" s="285"/>
      <c r="KMT70" s="285"/>
      <c r="KMU70" s="285"/>
      <c r="KMV70" s="285"/>
      <c r="KMW70" s="285"/>
      <c r="KMX70" s="285"/>
      <c r="KMY70" s="285"/>
      <c r="KMZ70" s="285"/>
      <c r="KNA70" s="285"/>
      <c r="KNB70" s="285"/>
      <c r="KNC70" s="285"/>
      <c r="KND70" s="285"/>
      <c r="KNE70" s="285"/>
      <c r="KNF70" s="285"/>
      <c r="KNG70" s="285"/>
      <c r="KNH70" s="285"/>
      <c r="KNI70" s="285"/>
      <c r="KNJ70" s="285"/>
      <c r="KNK70" s="285"/>
      <c r="KNL70" s="285"/>
      <c r="KNM70" s="285"/>
      <c r="KNN70" s="285"/>
      <c r="KNO70" s="285"/>
      <c r="KNP70" s="285"/>
      <c r="KNQ70" s="285"/>
      <c r="KNR70" s="285"/>
      <c r="KNS70" s="285"/>
      <c r="KNT70" s="285"/>
      <c r="KNU70" s="285"/>
      <c r="KNV70" s="285"/>
      <c r="KNW70" s="285"/>
      <c r="KNX70" s="285"/>
      <c r="KNY70" s="285"/>
      <c r="KNZ70" s="285"/>
      <c r="KOA70" s="285"/>
      <c r="KOB70" s="285"/>
      <c r="KOC70" s="285"/>
      <c r="KOD70" s="285"/>
      <c r="KOE70" s="285"/>
      <c r="KOF70" s="285"/>
      <c r="KOG70" s="285"/>
      <c r="KOH70" s="285"/>
      <c r="KOI70" s="285"/>
      <c r="KOJ70" s="285"/>
      <c r="KOK70" s="285"/>
      <c r="KOL70" s="285"/>
      <c r="KOM70" s="285"/>
      <c r="KON70" s="285"/>
      <c r="KOO70" s="285"/>
      <c r="KOP70" s="285"/>
      <c r="KOQ70" s="285"/>
      <c r="KOR70" s="285"/>
      <c r="KOS70" s="285"/>
      <c r="KOT70" s="285"/>
      <c r="KOU70" s="285"/>
      <c r="KOV70" s="285"/>
      <c r="KOW70" s="285"/>
      <c r="KOX70" s="285"/>
      <c r="KOY70" s="285"/>
      <c r="KOZ70" s="285"/>
      <c r="KPA70" s="285"/>
      <c r="KPB70" s="285"/>
      <c r="KPC70" s="285"/>
      <c r="KPD70" s="285"/>
      <c r="KPE70" s="285"/>
      <c r="KPF70" s="285"/>
      <c r="KPG70" s="285"/>
      <c r="KPH70" s="285"/>
      <c r="KPI70" s="285"/>
      <c r="KPJ70" s="285"/>
      <c r="KPK70" s="285"/>
      <c r="KPL70" s="285"/>
      <c r="KPM70" s="285"/>
      <c r="KPN70" s="285"/>
      <c r="KPO70" s="285"/>
      <c r="KPP70" s="285"/>
      <c r="KPQ70" s="285"/>
      <c r="KPR70" s="285"/>
      <c r="KPS70" s="285"/>
      <c r="KPT70" s="285"/>
      <c r="KPU70" s="285"/>
      <c r="KPV70" s="285"/>
      <c r="KPW70" s="285"/>
      <c r="KPX70" s="285"/>
      <c r="KPY70" s="285"/>
      <c r="KPZ70" s="285"/>
      <c r="KQA70" s="285"/>
      <c r="KQB70" s="285"/>
      <c r="KQC70" s="285"/>
      <c r="KQD70" s="285"/>
      <c r="KQE70" s="285"/>
      <c r="KQF70" s="285"/>
      <c r="KQG70" s="285"/>
      <c r="KQH70" s="285"/>
      <c r="KQI70" s="285"/>
      <c r="KQJ70" s="285"/>
      <c r="KQK70" s="285"/>
      <c r="KQL70" s="285"/>
      <c r="KQM70" s="285"/>
      <c r="KQN70" s="285"/>
      <c r="KQO70" s="285"/>
      <c r="KQP70" s="285"/>
      <c r="KQQ70" s="285"/>
      <c r="KQR70" s="285"/>
      <c r="KQS70" s="285"/>
      <c r="KQT70" s="285"/>
      <c r="KQU70" s="285"/>
      <c r="KQV70" s="285"/>
      <c r="KQW70" s="285"/>
      <c r="KQX70" s="285"/>
      <c r="KQY70" s="285"/>
      <c r="KQZ70" s="285"/>
      <c r="KRA70" s="285"/>
      <c r="KRB70" s="285"/>
      <c r="KRC70" s="285"/>
      <c r="KRD70" s="285"/>
      <c r="KRE70" s="285"/>
      <c r="KRF70" s="285"/>
      <c r="KRG70" s="285"/>
      <c r="KRH70" s="285"/>
      <c r="KRI70" s="285"/>
      <c r="KRJ70" s="285"/>
      <c r="KRK70" s="285"/>
      <c r="KRL70" s="285"/>
      <c r="KRM70" s="285"/>
      <c r="KRN70" s="285"/>
      <c r="KRO70" s="285"/>
      <c r="KRP70" s="285"/>
      <c r="KRQ70" s="285"/>
      <c r="KRR70" s="285"/>
      <c r="KRS70" s="285"/>
      <c r="KRT70" s="285"/>
      <c r="KRU70" s="285"/>
      <c r="KRV70" s="285"/>
      <c r="KRW70" s="285"/>
      <c r="KRX70" s="285"/>
      <c r="KRY70" s="285"/>
      <c r="KRZ70" s="285"/>
      <c r="KSA70" s="285"/>
      <c r="KSB70" s="285"/>
      <c r="KSC70" s="285"/>
      <c r="KSD70" s="285"/>
      <c r="KSE70" s="285"/>
      <c r="KSF70" s="285"/>
      <c r="KSG70" s="285"/>
      <c r="KSH70" s="285"/>
      <c r="KSI70" s="285"/>
      <c r="KSJ70" s="285"/>
      <c r="KSK70" s="285"/>
      <c r="KSL70" s="285"/>
      <c r="KSM70" s="285"/>
      <c r="KSN70" s="285"/>
      <c r="KSO70" s="285"/>
      <c r="KSP70" s="285"/>
      <c r="KSQ70" s="285"/>
      <c r="KSR70" s="285"/>
      <c r="KSS70" s="285"/>
      <c r="KST70" s="285"/>
      <c r="KSU70" s="285"/>
      <c r="KSV70" s="285"/>
      <c r="KSW70" s="285"/>
      <c r="KSX70" s="285"/>
      <c r="KSY70" s="285"/>
      <c r="KSZ70" s="285"/>
      <c r="KTA70" s="285"/>
      <c r="KTB70" s="285"/>
      <c r="KTC70" s="285"/>
      <c r="KTD70" s="285"/>
      <c r="KTE70" s="285"/>
      <c r="KTF70" s="285"/>
      <c r="KTG70" s="285"/>
      <c r="KTH70" s="285"/>
      <c r="KTI70" s="285"/>
      <c r="KTJ70" s="285"/>
      <c r="KTK70" s="285"/>
      <c r="KTL70" s="285"/>
      <c r="KTM70" s="285"/>
      <c r="KTN70" s="285"/>
      <c r="KTO70" s="285"/>
      <c r="KTP70" s="285"/>
      <c r="KTQ70" s="285"/>
      <c r="KTR70" s="285"/>
      <c r="KTS70" s="285"/>
      <c r="KTT70" s="285"/>
      <c r="KTU70" s="285"/>
      <c r="KTV70" s="285"/>
      <c r="KTW70" s="285"/>
      <c r="KTX70" s="285"/>
      <c r="KTY70" s="285"/>
      <c r="KTZ70" s="285"/>
      <c r="KUA70" s="285"/>
      <c r="KUB70" s="285"/>
      <c r="KUC70" s="285"/>
      <c r="KUD70" s="285"/>
      <c r="KUE70" s="285"/>
      <c r="KUF70" s="285"/>
      <c r="KUG70" s="285"/>
      <c r="KUH70" s="285"/>
      <c r="KUI70" s="285"/>
      <c r="KUJ70" s="285"/>
      <c r="KUK70" s="285"/>
      <c r="KUL70" s="285"/>
      <c r="KUM70" s="285"/>
      <c r="KUN70" s="285"/>
      <c r="KUO70" s="285"/>
      <c r="KUP70" s="285"/>
      <c r="KUQ70" s="285"/>
      <c r="KUR70" s="285"/>
      <c r="KUS70" s="285"/>
      <c r="KUT70" s="285"/>
      <c r="KUU70" s="285"/>
      <c r="KUV70" s="285"/>
      <c r="KUW70" s="285"/>
      <c r="KUX70" s="285"/>
      <c r="KUY70" s="285"/>
      <c r="KUZ70" s="285"/>
      <c r="KVA70" s="285"/>
      <c r="KVB70" s="285"/>
      <c r="KVC70" s="285"/>
      <c r="KVD70" s="285"/>
      <c r="KVE70" s="285"/>
      <c r="KVF70" s="285"/>
      <c r="KVG70" s="285"/>
      <c r="KVH70" s="285"/>
      <c r="KVI70" s="285"/>
      <c r="KVJ70" s="285"/>
      <c r="KVK70" s="285"/>
      <c r="KVL70" s="285"/>
      <c r="KVM70" s="285"/>
      <c r="KVN70" s="285"/>
      <c r="KVO70" s="285"/>
      <c r="KVP70" s="285"/>
      <c r="KVQ70" s="285"/>
      <c r="KVR70" s="285"/>
      <c r="KVS70" s="285"/>
      <c r="KVT70" s="285"/>
      <c r="KVU70" s="285"/>
      <c r="KVV70" s="285"/>
      <c r="KVW70" s="285"/>
      <c r="KVX70" s="285"/>
      <c r="KVY70" s="285"/>
      <c r="KVZ70" s="285"/>
      <c r="KWA70" s="285"/>
      <c r="KWB70" s="285"/>
      <c r="KWC70" s="285"/>
      <c r="KWD70" s="285"/>
      <c r="KWE70" s="285"/>
      <c r="KWF70" s="285"/>
      <c r="KWG70" s="285"/>
      <c r="KWH70" s="285"/>
      <c r="KWI70" s="285"/>
      <c r="KWJ70" s="285"/>
      <c r="KWK70" s="285"/>
      <c r="KWL70" s="285"/>
      <c r="KWM70" s="285"/>
      <c r="KWN70" s="285"/>
      <c r="KWO70" s="285"/>
      <c r="KWP70" s="285"/>
      <c r="KWQ70" s="285"/>
      <c r="KWR70" s="285"/>
      <c r="KWS70" s="285"/>
      <c r="KWT70" s="285"/>
      <c r="KWU70" s="285"/>
      <c r="KWV70" s="285"/>
      <c r="KWW70" s="285"/>
      <c r="KWX70" s="285"/>
      <c r="KWY70" s="285"/>
      <c r="KWZ70" s="285"/>
      <c r="KXA70" s="285"/>
      <c r="KXB70" s="285"/>
      <c r="KXC70" s="285"/>
      <c r="KXD70" s="285"/>
      <c r="KXE70" s="285"/>
      <c r="KXF70" s="285"/>
      <c r="KXG70" s="285"/>
      <c r="KXH70" s="285"/>
      <c r="KXI70" s="285"/>
      <c r="KXJ70" s="285"/>
      <c r="KXK70" s="285"/>
      <c r="KXL70" s="285"/>
      <c r="KXM70" s="285"/>
      <c r="KXN70" s="285"/>
      <c r="KXO70" s="285"/>
      <c r="KXP70" s="285"/>
      <c r="KXQ70" s="285"/>
      <c r="KXR70" s="285"/>
      <c r="KXS70" s="285"/>
      <c r="KXT70" s="285"/>
      <c r="KXU70" s="285"/>
      <c r="KXV70" s="285"/>
      <c r="KXW70" s="285"/>
      <c r="KXX70" s="285"/>
      <c r="KXY70" s="285"/>
      <c r="KXZ70" s="285"/>
      <c r="KYA70" s="285"/>
      <c r="KYB70" s="285"/>
      <c r="KYC70" s="285"/>
      <c r="KYD70" s="285"/>
      <c r="KYE70" s="285"/>
      <c r="KYF70" s="285"/>
      <c r="KYG70" s="285"/>
      <c r="KYH70" s="285"/>
      <c r="KYI70" s="285"/>
      <c r="KYJ70" s="285"/>
      <c r="KYK70" s="285"/>
      <c r="KYL70" s="285"/>
      <c r="KYM70" s="285"/>
      <c r="KYN70" s="285"/>
      <c r="KYO70" s="285"/>
      <c r="KYP70" s="285"/>
      <c r="KYQ70" s="285"/>
      <c r="KYR70" s="285"/>
      <c r="KYS70" s="285"/>
      <c r="KYT70" s="285"/>
      <c r="KYU70" s="285"/>
      <c r="KYV70" s="285"/>
      <c r="KYW70" s="285"/>
      <c r="KYX70" s="285"/>
      <c r="KYY70" s="285"/>
      <c r="KYZ70" s="285"/>
      <c r="KZA70" s="285"/>
      <c r="KZB70" s="285"/>
      <c r="KZC70" s="285"/>
      <c r="KZD70" s="285"/>
      <c r="KZE70" s="285"/>
      <c r="KZF70" s="285"/>
      <c r="KZG70" s="285"/>
      <c r="KZH70" s="285"/>
      <c r="KZI70" s="285"/>
      <c r="KZJ70" s="285"/>
      <c r="KZK70" s="285"/>
      <c r="KZL70" s="285"/>
      <c r="KZM70" s="285"/>
      <c r="KZN70" s="285"/>
      <c r="KZO70" s="285"/>
      <c r="KZP70" s="285"/>
      <c r="KZQ70" s="285"/>
      <c r="KZR70" s="285"/>
      <c r="KZS70" s="285"/>
      <c r="KZT70" s="285"/>
      <c r="KZU70" s="285"/>
      <c r="KZV70" s="285"/>
      <c r="KZW70" s="285"/>
      <c r="KZX70" s="285"/>
      <c r="KZY70" s="285"/>
      <c r="KZZ70" s="285"/>
      <c r="LAA70" s="285"/>
      <c r="LAB70" s="285"/>
      <c r="LAC70" s="285"/>
      <c r="LAD70" s="285"/>
      <c r="LAE70" s="285"/>
      <c r="LAF70" s="285"/>
      <c r="LAG70" s="285"/>
      <c r="LAH70" s="285"/>
      <c r="LAI70" s="285"/>
      <c r="LAJ70" s="285"/>
      <c r="LAK70" s="285"/>
      <c r="LAL70" s="285"/>
      <c r="LAM70" s="285"/>
      <c r="LAN70" s="285"/>
      <c r="LAO70" s="285"/>
      <c r="LAP70" s="285"/>
      <c r="LAQ70" s="285"/>
      <c r="LAR70" s="285"/>
      <c r="LAS70" s="285"/>
      <c r="LAT70" s="285"/>
      <c r="LAU70" s="285"/>
      <c r="LAV70" s="285"/>
      <c r="LAW70" s="285"/>
      <c r="LAX70" s="285"/>
      <c r="LAY70" s="285"/>
      <c r="LAZ70" s="285"/>
      <c r="LBA70" s="285"/>
      <c r="LBB70" s="285"/>
      <c r="LBC70" s="285"/>
      <c r="LBD70" s="285"/>
      <c r="LBE70" s="285"/>
      <c r="LBF70" s="285"/>
      <c r="LBG70" s="285"/>
      <c r="LBH70" s="285"/>
      <c r="LBI70" s="285"/>
      <c r="LBJ70" s="285"/>
      <c r="LBK70" s="285"/>
      <c r="LBL70" s="285"/>
      <c r="LBM70" s="285"/>
      <c r="LBN70" s="285"/>
      <c r="LBO70" s="285"/>
      <c r="LBP70" s="285"/>
      <c r="LBQ70" s="285"/>
      <c r="LBR70" s="285"/>
      <c r="LBS70" s="285"/>
      <c r="LBT70" s="285"/>
      <c r="LBU70" s="285"/>
      <c r="LBV70" s="285"/>
      <c r="LBW70" s="285"/>
      <c r="LBX70" s="285"/>
      <c r="LBY70" s="285"/>
      <c r="LBZ70" s="285"/>
      <c r="LCA70" s="285"/>
      <c r="LCB70" s="285"/>
      <c r="LCC70" s="285"/>
      <c r="LCD70" s="285"/>
      <c r="LCE70" s="285"/>
      <c r="LCF70" s="285"/>
      <c r="LCG70" s="285"/>
      <c r="LCH70" s="285"/>
      <c r="LCI70" s="285"/>
      <c r="LCJ70" s="285"/>
      <c r="LCK70" s="285"/>
      <c r="LCL70" s="285"/>
      <c r="LCM70" s="285"/>
      <c r="LCN70" s="285"/>
      <c r="LCO70" s="285"/>
      <c r="LCP70" s="285"/>
      <c r="LCQ70" s="285"/>
      <c r="LCR70" s="285"/>
      <c r="LCS70" s="285"/>
      <c r="LCT70" s="285"/>
      <c r="LCU70" s="285"/>
      <c r="LCV70" s="285"/>
      <c r="LCW70" s="285"/>
      <c r="LCX70" s="285"/>
      <c r="LCY70" s="285"/>
      <c r="LCZ70" s="285"/>
      <c r="LDA70" s="285"/>
      <c r="LDB70" s="285"/>
      <c r="LDC70" s="285"/>
      <c r="LDD70" s="285"/>
      <c r="LDE70" s="285"/>
      <c r="LDF70" s="285"/>
      <c r="LDG70" s="285"/>
      <c r="LDH70" s="285"/>
      <c r="LDI70" s="285"/>
      <c r="LDJ70" s="285"/>
      <c r="LDK70" s="285"/>
      <c r="LDL70" s="285"/>
      <c r="LDM70" s="285"/>
      <c r="LDN70" s="285"/>
      <c r="LDO70" s="285"/>
      <c r="LDP70" s="285"/>
      <c r="LDQ70" s="285"/>
      <c r="LDR70" s="285"/>
      <c r="LDS70" s="285"/>
      <c r="LDT70" s="285"/>
      <c r="LDU70" s="285"/>
      <c r="LDV70" s="285"/>
      <c r="LDW70" s="285"/>
      <c r="LDX70" s="285"/>
      <c r="LDY70" s="285"/>
      <c r="LDZ70" s="285"/>
      <c r="LEA70" s="285"/>
      <c r="LEB70" s="285"/>
      <c r="LEC70" s="285"/>
      <c r="LED70" s="285"/>
      <c r="LEE70" s="285"/>
      <c r="LEF70" s="285"/>
      <c r="LEG70" s="285"/>
      <c r="LEH70" s="285"/>
      <c r="LEI70" s="285"/>
      <c r="LEJ70" s="285"/>
      <c r="LEK70" s="285"/>
      <c r="LEL70" s="285"/>
      <c r="LEM70" s="285"/>
      <c r="LEN70" s="285"/>
      <c r="LEO70" s="285"/>
      <c r="LEP70" s="285"/>
      <c r="LEQ70" s="285"/>
      <c r="LER70" s="285"/>
      <c r="LES70" s="285"/>
      <c r="LET70" s="285"/>
      <c r="LEU70" s="285"/>
      <c r="LEV70" s="285"/>
      <c r="LEW70" s="285"/>
      <c r="LEX70" s="285"/>
      <c r="LEY70" s="285"/>
      <c r="LEZ70" s="285"/>
      <c r="LFA70" s="285"/>
      <c r="LFB70" s="285"/>
      <c r="LFC70" s="285"/>
      <c r="LFD70" s="285"/>
      <c r="LFE70" s="285"/>
      <c r="LFF70" s="285"/>
      <c r="LFG70" s="285"/>
      <c r="LFH70" s="285"/>
      <c r="LFI70" s="285"/>
      <c r="LFJ70" s="285"/>
      <c r="LFK70" s="285"/>
      <c r="LFL70" s="285"/>
      <c r="LFM70" s="285"/>
      <c r="LFN70" s="285"/>
      <c r="LFO70" s="285"/>
      <c r="LFP70" s="285"/>
      <c r="LFQ70" s="285"/>
      <c r="LFR70" s="285"/>
      <c r="LFS70" s="285"/>
      <c r="LFT70" s="285"/>
      <c r="LFU70" s="285"/>
      <c r="LFV70" s="285"/>
      <c r="LFW70" s="285"/>
      <c r="LFX70" s="285"/>
      <c r="LFY70" s="285"/>
      <c r="LFZ70" s="285"/>
      <c r="LGA70" s="285"/>
      <c r="LGB70" s="285"/>
      <c r="LGC70" s="285"/>
      <c r="LGD70" s="285"/>
      <c r="LGE70" s="285"/>
      <c r="LGF70" s="285"/>
      <c r="LGG70" s="285"/>
      <c r="LGH70" s="285"/>
      <c r="LGI70" s="285"/>
      <c r="LGJ70" s="285"/>
      <c r="LGK70" s="285"/>
      <c r="LGL70" s="285"/>
      <c r="LGM70" s="285"/>
      <c r="LGN70" s="285"/>
      <c r="LGO70" s="285"/>
      <c r="LGP70" s="285"/>
      <c r="LGQ70" s="285"/>
      <c r="LGR70" s="285"/>
      <c r="LGS70" s="285"/>
      <c r="LGT70" s="285"/>
      <c r="LGU70" s="285"/>
      <c r="LGV70" s="285"/>
      <c r="LGW70" s="285"/>
      <c r="LGX70" s="285"/>
      <c r="LGY70" s="285"/>
      <c r="LGZ70" s="285"/>
      <c r="LHA70" s="285"/>
      <c r="LHB70" s="285"/>
      <c r="LHC70" s="285"/>
      <c r="LHD70" s="285"/>
      <c r="LHE70" s="285"/>
      <c r="LHF70" s="285"/>
      <c r="LHG70" s="285"/>
      <c r="LHH70" s="285"/>
      <c r="LHI70" s="285"/>
      <c r="LHJ70" s="285"/>
      <c r="LHK70" s="285"/>
      <c r="LHL70" s="285"/>
      <c r="LHM70" s="285"/>
      <c r="LHN70" s="285"/>
      <c r="LHO70" s="285"/>
      <c r="LHP70" s="285"/>
      <c r="LHQ70" s="285"/>
      <c r="LHR70" s="285"/>
      <c r="LHS70" s="285"/>
      <c r="LHT70" s="285"/>
      <c r="LHU70" s="285"/>
      <c r="LHV70" s="285"/>
      <c r="LHW70" s="285"/>
      <c r="LHX70" s="285"/>
      <c r="LHY70" s="285"/>
      <c r="LHZ70" s="285"/>
      <c r="LIA70" s="285"/>
      <c r="LIB70" s="285"/>
      <c r="LIC70" s="285"/>
      <c r="LID70" s="285"/>
      <c r="LIE70" s="285"/>
      <c r="LIF70" s="285"/>
      <c r="LIG70" s="285"/>
      <c r="LIH70" s="285"/>
      <c r="LII70" s="285"/>
      <c r="LIJ70" s="285"/>
      <c r="LIK70" s="285"/>
      <c r="LIL70" s="285"/>
      <c r="LIM70" s="285"/>
      <c r="LIN70" s="285"/>
      <c r="LIO70" s="285"/>
      <c r="LIP70" s="285"/>
      <c r="LIQ70" s="285"/>
      <c r="LIR70" s="285"/>
      <c r="LIS70" s="285"/>
      <c r="LIT70" s="285"/>
      <c r="LIU70" s="285"/>
      <c r="LIV70" s="285"/>
      <c r="LIW70" s="285"/>
      <c r="LIX70" s="285"/>
      <c r="LIY70" s="285"/>
      <c r="LIZ70" s="285"/>
      <c r="LJA70" s="285"/>
      <c r="LJB70" s="285"/>
      <c r="LJC70" s="285"/>
      <c r="LJD70" s="285"/>
      <c r="LJE70" s="285"/>
      <c r="LJF70" s="285"/>
      <c r="LJG70" s="285"/>
      <c r="LJH70" s="285"/>
      <c r="LJI70" s="285"/>
      <c r="LJJ70" s="285"/>
      <c r="LJK70" s="285"/>
      <c r="LJL70" s="285"/>
      <c r="LJM70" s="285"/>
      <c r="LJN70" s="285"/>
      <c r="LJO70" s="285"/>
      <c r="LJP70" s="285"/>
      <c r="LJQ70" s="285"/>
      <c r="LJR70" s="285"/>
      <c r="LJS70" s="285"/>
      <c r="LJT70" s="285"/>
      <c r="LJU70" s="285"/>
      <c r="LJV70" s="285"/>
      <c r="LJW70" s="285"/>
      <c r="LJX70" s="285"/>
      <c r="LJY70" s="285"/>
      <c r="LJZ70" s="285"/>
      <c r="LKA70" s="285"/>
      <c r="LKB70" s="285"/>
      <c r="LKC70" s="285"/>
      <c r="LKD70" s="285"/>
      <c r="LKE70" s="285"/>
      <c r="LKF70" s="285"/>
      <c r="LKG70" s="285"/>
      <c r="LKH70" s="285"/>
      <c r="LKI70" s="285"/>
      <c r="LKJ70" s="285"/>
      <c r="LKK70" s="285"/>
      <c r="LKL70" s="285"/>
      <c r="LKM70" s="285"/>
      <c r="LKN70" s="285"/>
      <c r="LKO70" s="285"/>
      <c r="LKP70" s="285"/>
      <c r="LKQ70" s="285"/>
      <c r="LKR70" s="285"/>
      <c r="LKS70" s="285"/>
      <c r="LKT70" s="285"/>
      <c r="LKU70" s="285"/>
      <c r="LKV70" s="285"/>
      <c r="LKW70" s="285"/>
      <c r="LKX70" s="285"/>
      <c r="LKY70" s="285"/>
      <c r="LKZ70" s="285"/>
      <c r="LLA70" s="285"/>
      <c r="LLB70" s="285"/>
      <c r="LLC70" s="285"/>
      <c r="LLD70" s="285"/>
      <c r="LLE70" s="285"/>
      <c r="LLF70" s="285"/>
      <c r="LLG70" s="285"/>
      <c r="LLH70" s="285"/>
      <c r="LLI70" s="285"/>
      <c r="LLJ70" s="285"/>
      <c r="LLK70" s="285"/>
      <c r="LLL70" s="285"/>
      <c r="LLM70" s="285"/>
      <c r="LLN70" s="285"/>
      <c r="LLO70" s="285"/>
      <c r="LLP70" s="285"/>
      <c r="LLQ70" s="285"/>
      <c r="LLR70" s="285"/>
      <c r="LLS70" s="285"/>
      <c r="LLT70" s="285"/>
      <c r="LLU70" s="285"/>
      <c r="LLV70" s="285"/>
      <c r="LLW70" s="285"/>
      <c r="LLX70" s="285"/>
      <c r="LLY70" s="285"/>
      <c r="LLZ70" s="285"/>
      <c r="LMA70" s="285"/>
      <c r="LMB70" s="285"/>
      <c r="LMC70" s="285"/>
      <c r="LMD70" s="285"/>
      <c r="LME70" s="285"/>
      <c r="LMF70" s="285"/>
      <c r="LMG70" s="285"/>
      <c r="LMH70" s="285"/>
      <c r="LMI70" s="285"/>
      <c r="LMJ70" s="285"/>
      <c r="LMK70" s="285"/>
      <c r="LML70" s="285"/>
      <c r="LMM70" s="285"/>
      <c r="LMN70" s="285"/>
      <c r="LMO70" s="285"/>
      <c r="LMP70" s="285"/>
      <c r="LMQ70" s="285"/>
      <c r="LMR70" s="285"/>
      <c r="LMS70" s="285"/>
      <c r="LMT70" s="285"/>
      <c r="LMU70" s="285"/>
      <c r="LMV70" s="285"/>
      <c r="LMW70" s="285"/>
      <c r="LMX70" s="285"/>
      <c r="LMY70" s="285"/>
      <c r="LMZ70" s="285"/>
      <c r="LNA70" s="285"/>
      <c r="LNB70" s="285"/>
      <c r="LNC70" s="285"/>
      <c r="LND70" s="285"/>
      <c r="LNE70" s="285"/>
      <c r="LNF70" s="285"/>
      <c r="LNG70" s="285"/>
      <c r="LNH70" s="285"/>
      <c r="LNI70" s="285"/>
      <c r="LNJ70" s="285"/>
      <c r="LNK70" s="285"/>
      <c r="LNL70" s="285"/>
      <c r="LNM70" s="285"/>
      <c r="LNN70" s="285"/>
      <c r="LNO70" s="285"/>
      <c r="LNP70" s="285"/>
      <c r="LNQ70" s="285"/>
      <c r="LNR70" s="285"/>
      <c r="LNS70" s="285"/>
      <c r="LNT70" s="285"/>
      <c r="LNU70" s="285"/>
      <c r="LNV70" s="285"/>
      <c r="LNW70" s="285"/>
      <c r="LNX70" s="285"/>
      <c r="LNY70" s="285"/>
      <c r="LNZ70" s="285"/>
      <c r="LOA70" s="285"/>
      <c r="LOB70" s="285"/>
      <c r="LOC70" s="285"/>
      <c r="LOD70" s="285"/>
      <c r="LOE70" s="285"/>
      <c r="LOF70" s="285"/>
      <c r="LOG70" s="285"/>
      <c r="LOH70" s="285"/>
      <c r="LOI70" s="285"/>
      <c r="LOJ70" s="285"/>
      <c r="LOK70" s="285"/>
      <c r="LOL70" s="285"/>
      <c r="LOM70" s="285"/>
      <c r="LON70" s="285"/>
      <c r="LOO70" s="285"/>
      <c r="LOP70" s="285"/>
      <c r="LOQ70" s="285"/>
      <c r="LOR70" s="285"/>
      <c r="LOS70" s="285"/>
      <c r="LOT70" s="285"/>
      <c r="LOU70" s="285"/>
      <c r="LOV70" s="285"/>
      <c r="LOW70" s="285"/>
      <c r="LOX70" s="285"/>
      <c r="LOY70" s="285"/>
      <c r="LOZ70" s="285"/>
      <c r="LPA70" s="285"/>
      <c r="LPB70" s="285"/>
      <c r="LPC70" s="285"/>
      <c r="LPD70" s="285"/>
      <c r="LPE70" s="285"/>
      <c r="LPF70" s="285"/>
      <c r="LPG70" s="285"/>
      <c r="LPH70" s="285"/>
      <c r="LPI70" s="285"/>
      <c r="LPJ70" s="285"/>
      <c r="LPK70" s="285"/>
      <c r="LPL70" s="285"/>
      <c r="LPM70" s="285"/>
      <c r="LPN70" s="285"/>
      <c r="LPO70" s="285"/>
      <c r="LPP70" s="285"/>
      <c r="LPQ70" s="285"/>
      <c r="LPR70" s="285"/>
      <c r="LPS70" s="285"/>
      <c r="LPT70" s="285"/>
      <c r="LPU70" s="285"/>
      <c r="LPV70" s="285"/>
      <c r="LPW70" s="285"/>
      <c r="LPX70" s="285"/>
      <c r="LPY70" s="285"/>
      <c r="LPZ70" s="285"/>
      <c r="LQA70" s="285"/>
      <c r="LQB70" s="285"/>
      <c r="LQC70" s="285"/>
      <c r="LQD70" s="285"/>
      <c r="LQE70" s="285"/>
      <c r="LQF70" s="285"/>
      <c r="LQG70" s="285"/>
      <c r="LQH70" s="285"/>
      <c r="LQI70" s="285"/>
      <c r="LQJ70" s="285"/>
      <c r="LQK70" s="285"/>
      <c r="LQL70" s="285"/>
      <c r="LQM70" s="285"/>
      <c r="LQN70" s="285"/>
      <c r="LQO70" s="285"/>
      <c r="LQP70" s="285"/>
      <c r="LQQ70" s="285"/>
      <c r="LQR70" s="285"/>
      <c r="LQS70" s="285"/>
      <c r="LQT70" s="285"/>
      <c r="LQU70" s="285"/>
      <c r="LQV70" s="285"/>
      <c r="LQW70" s="285"/>
      <c r="LQX70" s="285"/>
      <c r="LQY70" s="285"/>
      <c r="LQZ70" s="285"/>
      <c r="LRA70" s="285"/>
      <c r="LRB70" s="285"/>
      <c r="LRC70" s="285"/>
      <c r="LRD70" s="285"/>
      <c r="LRE70" s="285"/>
      <c r="LRF70" s="285"/>
      <c r="LRG70" s="285"/>
      <c r="LRH70" s="285"/>
      <c r="LRI70" s="285"/>
      <c r="LRJ70" s="285"/>
      <c r="LRK70" s="285"/>
      <c r="LRL70" s="285"/>
      <c r="LRM70" s="285"/>
      <c r="LRN70" s="285"/>
      <c r="LRO70" s="285"/>
      <c r="LRP70" s="285"/>
      <c r="LRQ70" s="285"/>
      <c r="LRR70" s="285"/>
      <c r="LRS70" s="285"/>
      <c r="LRT70" s="285"/>
      <c r="LRU70" s="285"/>
      <c r="LRV70" s="285"/>
      <c r="LRW70" s="285"/>
      <c r="LRX70" s="285"/>
      <c r="LRY70" s="285"/>
      <c r="LRZ70" s="285"/>
      <c r="LSA70" s="285"/>
      <c r="LSB70" s="285"/>
      <c r="LSC70" s="285"/>
      <c r="LSD70" s="285"/>
      <c r="LSE70" s="285"/>
      <c r="LSF70" s="285"/>
      <c r="LSG70" s="285"/>
      <c r="LSH70" s="285"/>
      <c r="LSI70" s="285"/>
      <c r="LSJ70" s="285"/>
      <c r="LSK70" s="285"/>
      <c r="LSL70" s="285"/>
      <c r="LSM70" s="285"/>
      <c r="LSN70" s="285"/>
      <c r="LSO70" s="285"/>
      <c r="LSP70" s="285"/>
      <c r="LSQ70" s="285"/>
      <c r="LSR70" s="285"/>
      <c r="LSS70" s="285"/>
      <c r="LST70" s="285"/>
      <c r="LSU70" s="285"/>
      <c r="LSV70" s="285"/>
      <c r="LSW70" s="285"/>
      <c r="LSX70" s="285"/>
      <c r="LSY70" s="285"/>
      <c r="LSZ70" s="285"/>
      <c r="LTA70" s="285"/>
      <c r="LTB70" s="285"/>
      <c r="LTC70" s="285"/>
      <c r="LTD70" s="285"/>
      <c r="LTE70" s="285"/>
      <c r="LTF70" s="285"/>
      <c r="LTG70" s="285"/>
      <c r="LTH70" s="285"/>
      <c r="LTI70" s="285"/>
      <c r="LTJ70" s="285"/>
      <c r="LTK70" s="285"/>
      <c r="LTL70" s="285"/>
      <c r="LTM70" s="285"/>
      <c r="LTN70" s="285"/>
      <c r="LTO70" s="285"/>
      <c r="LTP70" s="285"/>
      <c r="LTQ70" s="285"/>
      <c r="LTR70" s="285"/>
      <c r="LTS70" s="285"/>
      <c r="LTT70" s="285"/>
      <c r="LTU70" s="285"/>
      <c r="LTV70" s="285"/>
      <c r="LTW70" s="285"/>
      <c r="LTX70" s="285"/>
      <c r="LTY70" s="285"/>
      <c r="LTZ70" s="285"/>
      <c r="LUA70" s="285"/>
      <c r="LUB70" s="285"/>
      <c r="LUC70" s="285"/>
      <c r="LUD70" s="285"/>
      <c r="LUE70" s="285"/>
      <c r="LUF70" s="285"/>
      <c r="LUG70" s="285"/>
      <c r="LUH70" s="285"/>
      <c r="LUI70" s="285"/>
      <c r="LUJ70" s="285"/>
      <c r="LUK70" s="285"/>
      <c r="LUL70" s="285"/>
      <c r="LUM70" s="285"/>
      <c r="LUN70" s="285"/>
      <c r="LUO70" s="285"/>
      <c r="LUP70" s="285"/>
      <c r="LUQ70" s="285"/>
      <c r="LUR70" s="285"/>
      <c r="LUS70" s="285"/>
      <c r="LUT70" s="285"/>
      <c r="LUU70" s="285"/>
      <c r="LUV70" s="285"/>
      <c r="LUW70" s="285"/>
      <c r="LUX70" s="285"/>
      <c r="LUY70" s="285"/>
      <c r="LUZ70" s="285"/>
      <c r="LVA70" s="285"/>
      <c r="LVB70" s="285"/>
      <c r="LVC70" s="285"/>
      <c r="LVD70" s="285"/>
      <c r="LVE70" s="285"/>
      <c r="LVF70" s="285"/>
      <c r="LVG70" s="285"/>
      <c r="LVH70" s="285"/>
      <c r="LVI70" s="285"/>
      <c r="LVJ70" s="285"/>
      <c r="LVK70" s="285"/>
      <c r="LVL70" s="285"/>
      <c r="LVM70" s="285"/>
      <c r="LVN70" s="285"/>
      <c r="LVO70" s="285"/>
      <c r="LVP70" s="285"/>
      <c r="LVQ70" s="285"/>
      <c r="LVR70" s="285"/>
      <c r="LVS70" s="285"/>
      <c r="LVT70" s="285"/>
      <c r="LVU70" s="285"/>
      <c r="LVV70" s="285"/>
      <c r="LVW70" s="285"/>
      <c r="LVX70" s="285"/>
      <c r="LVY70" s="285"/>
      <c r="LVZ70" s="285"/>
      <c r="LWA70" s="285"/>
      <c r="LWB70" s="285"/>
      <c r="LWC70" s="285"/>
      <c r="LWD70" s="285"/>
      <c r="LWE70" s="285"/>
      <c r="LWF70" s="285"/>
      <c r="LWG70" s="285"/>
      <c r="LWH70" s="285"/>
      <c r="LWI70" s="285"/>
      <c r="LWJ70" s="285"/>
      <c r="LWK70" s="285"/>
      <c r="LWL70" s="285"/>
      <c r="LWM70" s="285"/>
      <c r="LWN70" s="285"/>
      <c r="LWO70" s="285"/>
      <c r="LWP70" s="285"/>
      <c r="LWQ70" s="285"/>
      <c r="LWR70" s="285"/>
      <c r="LWS70" s="285"/>
      <c r="LWT70" s="285"/>
      <c r="LWU70" s="285"/>
      <c r="LWV70" s="285"/>
      <c r="LWW70" s="285"/>
      <c r="LWX70" s="285"/>
      <c r="LWY70" s="285"/>
      <c r="LWZ70" s="285"/>
      <c r="LXA70" s="285"/>
      <c r="LXB70" s="285"/>
      <c r="LXC70" s="285"/>
      <c r="LXD70" s="285"/>
      <c r="LXE70" s="285"/>
      <c r="LXF70" s="285"/>
      <c r="LXG70" s="285"/>
      <c r="LXH70" s="285"/>
      <c r="LXI70" s="285"/>
      <c r="LXJ70" s="285"/>
      <c r="LXK70" s="285"/>
      <c r="LXL70" s="285"/>
      <c r="LXM70" s="285"/>
      <c r="LXN70" s="285"/>
      <c r="LXO70" s="285"/>
      <c r="LXP70" s="285"/>
      <c r="LXQ70" s="285"/>
      <c r="LXR70" s="285"/>
      <c r="LXS70" s="285"/>
      <c r="LXT70" s="285"/>
      <c r="LXU70" s="285"/>
      <c r="LXV70" s="285"/>
      <c r="LXW70" s="285"/>
      <c r="LXX70" s="285"/>
      <c r="LXY70" s="285"/>
      <c r="LXZ70" s="285"/>
      <c r="LYA70" s="285"/>
      <c r="LYB70" s="285"/>
      <c r="LYC70" s="285"/>
      <c r="LYD70" s="285"/>
      <c r="LYE70" s="285"/>
      <c r="LYF70" s="285"/>
      <c r="LYG70" s="285"/>
      <c r="LYH70" s="285"/>
      <c r="LYI70" s="285"/>
      <c r="LYJ70" s="285"/>
      <c r="LYK70" s="285"/>
      <c r="LYL70" s="285"/>
      <c r="LYM70" s="285"/>
      <c r="LYN70" s="285"/>
      <c r="LYO70" s="285"/>
      <c r="LYP70" s="285"/>
      <c r="LYQ70" s="285"/>
      <c r="LYR70" s="285"/>
      <c r="LYS70" s="285"/>
      <c r="LYT70" s="285"/>
      <c r="LYU70" s="285"/>
      <c r="LYV70" s="285"/>
      <c r="LYW70" s="285"/>
      <c r="LYX70" s="285"/>
      <c r="LYY70" s="285"/>
      <c r="LYZ70" s="285"/>
      <c r="LZA70" s="285"/>
      <c r="LZB70" s="285"/>
      <c r="LZC70" s="285"/>
      <c r="LZD70" s="285"/>
      <c r="LZE70" s="285"/>
      <c r="LZF70" s="285"/>
      <c r="LZG70" s="285"/>
      <c r="LZH70" s="285"/>
      <c r="LZI70" s="285"/>
      <c r="LZJ70" s="285"/>
      <c r="LZK70" s="285"/>
      <c r="LZL70" s="285"/>
      <c r="LZM70" s="285"/>
      <c r="LZN70" s="285"/>
      <c r="LZO70" s="285"/>
      <c r="LZP70" s="285"/>
      <c r="LZQ70" s="285"/>
      <c r="LZR70" s="285"/>
      <c r="LZS70" s="285"/>
      <c r="LZT70" s="285"/>
      <c r="LZU70" s="285"/>
      <c r="LZV70" s="285"/>
      <c r="LZW70" s="285"/>
      <c r="LZX70" s="285"/>
      <c r="LZY70" s="285"/>
      <c r="LZZ70" s="285"/>
      <c r="MAA70" s="285"/>
      <c r="MAB70" s="285"/>
      <c r="MAC70" s="285"/>
      <c r="MAD70" s="285"/>
      <c r="MAE70" s="285"/>
      <c r="MAF70" s="285"/>
      <c r="MAG70" s="285"/>
      <c r="MAH70" s="285"/>
      <c r="MAI70" s="285"/>
      <c r="MAJ70" s="285"/>
      <c r="MAK70" s="285"/>
      <c r="MAL70" s="285"/>
      <c r="MAM70" s="285"/>
      <c r="MAN70" s="285"/>
      <c r="MAO70" s="285"/>
      <c r="MAP70" s="285"/>
      <c r="MAQ70" s="285"/>
      <c r="MAR70" s="285"/>
      <c r="MAS70" s="285"/>
      <c r="MAT70" s="285"/>
      <c r="MAU70" s="285"/>
      <c r="MAV70" s="285"/>
      <c r="MAW70" s="285"/>
      <c r="MAX70" s="285"/>
      <c r="MAY70" s="285"/>
      <c r="MAZ70" s="285"/>
      <c r="MBA70" s="285"/>
      <c r="MBB70" s="285"/>
      <c r="MBC70" s="285"/>
      <c r="MBD70" s="285"/>
      <c r="MBE70" s="285"/>
      <c r="MBF70" s="285"/>
      <c r="MBG70" s="285"/>
      <c r="MBH70" s="285"/>
      <c r="MBI70" s="285"/>
      <c r="MBJ70" s="285"/>
      <c r="MBK70" s="285"/>
      <c r="MBL70" s="285"/>
      <c r="MBM70" s="285"/>
      <c r="MBN70" s="285"/>
      <c r="MBO70" s="285"/>
      <c r="MBP70" s="285"/>
      <c r="MBQ70" s="285"/>
      <c r="MBR70" s="285"/>
      <c r="MBS70" s="285"/>
      <c r="MBT70" s="285"/>
      <c r="MBU70" s="285"/>
      <c r="MBV70" s="285"/>
      <c r="MBW70" s="285"/>
      <c r="MBX70" s="285"/>
      <c r="MBY70" s="285"/>
      <c r="MBZ70" s="285"/>
      <c r="MCA70" s="285"/>
      <c r="MCB70" s="285"/>
      <c r="MCC70" s="285"/>
      <c r="MCD70" s="285"/>
      <c r="MCE70" s="285"/>
      <c r="MCF70" s="285"/>
      <c r="MCG70" s="285"/>
      <c r="MCH70" s="285"/>
      <c r="MCI70" s="285"/>
      <c r="MCJ70" s="285"/>
      <c r="MCK70" s="285"/>
      <c r="MCL70" s="285"/>
      <c r="MCM70" s="285"/>
      <c r="MCN70" s="285"/>
      <c r="MCO70" s="285"/>
      <c r="MCP70" s="285"/>
      <c r="MCQ70" s="285"/>
      <c r="MCR70" s="285"/>
      <c r="MCS70" s="285"/>
      <c r="MCT70" s="285"/>
      <c r="MCU70" s="285"/>
      <c r="MCV70" s="285"/>
      <c r="MCW70" s="285"/>
      <c r="MCX70" s="285"/>
      <c r="MCY70" s="285"/>
      <c r="MCZ70" s="285"/>
      <c r="MDA70" s="285"/>
      <c r="MDB70" s="285"/>
      <c r="MDC70" s="285"/>
      <c r="MDD70" s="285"/>
      <c r="MDE70" s="285"/>
      <c r="MDF70" s="285"/>
      <c r="MDG70" s="285"/>
      <c r="MDH70" s="285"/>
      <c r="MDI70" s="285"/>
      <c r="MDJ70" s="285"/>
      <c r="MDK70" s="285"/>
      <c r="MDL70" s="285"/>
      <c r="MDM70" s="285"/>
      <c r="MDN70" s="285"/>
      <c r="MDO70" s="285"/>
      <c r="MDP70" s="285"/>
      <c r="MDQ70" s="285"/>
      <c r="MDR70" s="285"/>
      <c r="MDS70" s="285"/>
      <c r="MDT70" s="285"/>
      <c r="MDU70" s="285"/>
      <c r="MDV70" s="285"/>
      <c r="MDW70" s="285"/>
      <c r="MDX70" s="285"/>
      <c r="MDY70" s="285"/>
      <c r="MDZ70" s="285"/>
      <c r="MEA70" s="285"/>
      <c r="MEB70" s="285"/>
      <c r="MEC70" s="285"/>
      <c r="MED70" s="285"/>
      <c r="MEE70" s="285"/>
      <c r="MEF70" s="285"/>
      <c r="MEG70" s="285"/>
      <c r="MEH70" s="285"/>
      <c r="MEI70" s="285"/>
      <c r="MEJ70" s="285"/>
      <c r="MEK70" s="285"/>
      <c r="MEL70" s="285"/>
      <c r="MEM70" s="285"/>
      <c r="MEN70" s="285"/>
      <c r="MEO70" s="285"/>
      <c r="MEP70" s="285"/>
      <c r="MEQ70" s="285"/>
      <c r="MER70" s="285"/>
      <c r="MES70" s="285"/>
      <c r="MET70" s="285"/>
      <c r="MEU70" s="285"/>
      <c r="MEV70" s="285"/>
      <c r="MEW70" s="285"/>
      <c r="MEX70" s="285"/>
      <c r="MEY70" s="285"/>
      <c r="MEZ70" s="285"/>
      <c r="MFA70" s="285"/>
      <c r="MFB70" s="285"/>
      <c r="MFC70" s="285"/>
      <c r="MFD70" s="285"/>
      <c r="MFE70" s="285"/>
      <c r="MFF70" s="285"/>
      <c r="MFG70" s="285"/>
      <c r="MFH70" s="285"/>
      <c r="MFI70" s="285"/>
      <c r="MFJ70" s="285"/>
      <c r="MFK70" s="285"/>
      <c r="MFL70" s="285"/>
      <c r="MFM70" s="285"/>
      <c r="MFN70" s="285"/>
      <c r="MFO70" s="285"/>
      <c r="MFP70" s="285"/>
      <c r="MFQ70" s="285"/>
      <c r="MFR70" s="285"/>
      <c r="MFS70" s="285"/>
      <c r="MFT70" s="285"/>
      <c r="MFU70" s="285"/>
      <c r="MFV70" s="285"/>
      <c r="MFW70" s="285"/>
      <c r="MFX70" s="285"/>
      <c r="MFY70" s="285"/>
      <c r="MFZ70" s="285"/>
      <c r="MGA70" s="285"/>
      <c r="MGB70" s="285"/>
      <c r="MGC70" s="285"/>
      <c r="MGD70" s="285"/>
      <c r="MGE70" s="285"/>
      <c r="MGF70" s="285"/>
      <c r="MGG70" s="285"/>
      <c r="MGH70" s="285"/>
      <c r="MGI70" s="285"/>
      <c r="MGJ70" s="285"/>
      <c r="MGK70" s="285"/>
      <c r="MGL70" s="285"/>
      <c r="MGM70" s="285"/>
      <c r="MGN70" s="285"/>
      <c r="MGO70" s="285"/>
      <c r="MGP70" s="285"/>
      <c r="MGQ70" s="285"/>
      <c r="MGR70" s="285"/>
      <c r="MGS70" s="285"/>
      <c r="MGT70" s="285"/>
      <c r="MGU70" s="285"/>
      <c r="MGV70" s="285"/>
      <c r="MGW70" s="285"/>
      <c r="MGX70" s="285"/>
      <c r="MGY70" s="285"/>
      <c r="MGZ70" s="285"/>
      <c r="MHA70" s="285"/>
      <c r="MHB70" s="285"/>
      <c r="MHC70" s="285"/>
      <c r="MHD70" s="285"/>
      <c r="MHE70" s="285"/>
      <c r="MHF70" s="285"/>
      <c r="MHG70" s="285"/>
      <c r="MHH70" s="285"/>
      <c r="MHI70" s="285"/>
      <c r="MHJ70" s="285"/>
      <c r="MHK70" s="285"/>
      <c r="MHL70" s="285"/>
      <c r="MHM70" s="285"/>
      <c r="MHN70" s="285"/>
      <c r="MHO70" s="285"/>
      <c r="MHP70" s="285"/>
      <c r="MHQ70" s="285"/>
      <c r="MHR70" s="285"/>
      <c r="MHS70" s="285"/>
      <c r="MHT70" s="285"/>
      <c r="MHU70" s="285"/>
      <c r="MHV70" s="285"/>
      <c r="MHW70" s="285"/>
      <c r="MHX70" s="285"/>
      <c r="MHY70" s="285"/>
      <c r="MHZ70" s="285"/>
      <c r="MIA70" s="285"/>
      <c r="MIB70" s="285"/>
      <c r="MIC70" s="285"/>
      <c r="MID70" s="285"/>
      <c r="MIE70" s="285"/>
      <c r="MIF70" s="285"/>
      <c r="MIG70" s="285"/>
      <c r="MIH70" s="285"/>
      <c r="MII70" s="285"/>
      <c r="MIJ70" s="285"/>
      <c r="MIK70" s="285"/>
      <c r="MIL70" s="285"/>
      <c r="MIM70" s="285"/>
      <c r="MIN70" s="285"/>
      <c r="MIO70" s="285"/>
      <c r="MIP70" s="285"/>
      <c r="MIQ70" s="285"/>
      <c r="MIR70" s="285"/>
      <c r="MIS70" s="285"/>
      <c r="MIT70" s="285"/>
      <c r="MIU70" s="285"/>
      <c r="MIV70" s="285"/>
      <c r="MIW70" s="285"/>
      <c r="MIX70" s="285"/>
      <c r="MIY70" s="285"/>
      <c r="MIZ70" s="285"/>
      <c r="MJA70" s="285"/>
      <c r="MJB70" s="285"/>
      <c r="MJC70" s="285"/>
      <c r="MJD70" s="285"/>
      <c r="MJE70" s="285"/>
      <c r="MJF70" s="285"/>
      <c r="MJG70" s="285"/>
      <c r="MJH70" s="285"/>
      <c r="MJI70" s="285"/>
      <c r="MJJ70" s="285"/>
      <c r="MJK70" s="285"/>
      <c r="MJL70" s="285"/>
      <c r="MJM70" s="285"/>
      <c r="MJN70" s="285"/>
      <c r="MJO70" s="285"/>
      <c r="MJP70" s="285"/>
      <c r="MJQ70" s="285"/>
      <c r="MJR70" s="285"/>
      <c r="MJS70" s="285"/>
      <c r="MJT70" s="285"/>
      <c r="MJU70" s="285"/>
      <c r="MJV70" s="285"/>
      <c r="MJW70" s="285"/>
      <c r="MJX70" s="285"/>
      <c r="MJY70" s="285"/>
      <c r="MJZ70" s="285"/>
      <c r="MKA70" s="285"/>
      <c r="MKB70" s="285"/>
      <c r="MKC70" s="285"/>
      <c r="MKD70" s="285"/>
      <c r="MKE70" s="285"/>
      <c r="MKF70" s="285"/>
      <c r="MKG70" s="285"/>
      <c r="MKH70" s="285"/>
      <c r="MKI70" s="285"/>
      <c r="MKJ70" s="285"/>
      <c r="MKK70" s="285"/>
      <c r="MKL70" s="285"/>
      <c r="MKM70" s="285"/>
      <c r="MKN70" s="285"/>
      <c r="MKO70" s="285"/>
      <c r="MKP70" s="285"/>
      <c r="MKQ70" s="285"/>
      <c r="MKR70" s="285"/>
      <c r="MKS70" s="285"/>
      <c r="MKT70" s="285"/>
      <c r="MKU70" s="285"/>
      <c r="MKV70" s="285"/>
      <c r="MKW70" s="285"/>
      <c r="MKX70" s="285"/>
      <c r="MKY70" s="285"/>
      <c r="MKZ70" s="285"/>
      <c r="MLA70" s="285"/>
      <c r="MLB70" s="285"/>
      <c r="MLC70" s="285"/>
      <c r="MLD70" s="285"/>
      <c r="MLE70" s="285"/>
      <c r="MLF70" s="285"/>
      <c r="MLG70" s="285"/>
      <c r="MLH70" s="285"/>
      <c r="MLI70" s="285"/>
      <c r="MLJ70" s="285"/>
      <c r="MLK70" s="285"/>
      <c r="MLL70" s="285"/>
      <c r="MLM70" s="285"/>
      <c r="MLN70" s="285"/>
      <c r="MLO70" s="285"/>
      <c r="MLP70" s="285"/>
      <c r="MLQ70" s="285"/>
      <c r="MLR70" s="285"/>
      <c r="MLS70" s="285"/>
      <c r="MLT70" s="285"/>
      <c r="MLU70" s="285"/>
      <c r="MLV70" s="285"/>
      <c r="MLW70" s="285"/>
      <c r="MLX70" s="285"/>
      <c r="MLY70" s="285"/>
      <c r="MLZ70" s="285"/>
      <c r="MMA70" s="285"/>
      <c r="MMB70" s="285"/>
      <c r="MMC70" s="285"/>
      <c r="MMD70" s="285"/>
      <c r="MME70" s="285"/>
      <c r="MMF70" s="285"/>
      <c r="MMG70" s="285"/>
      <c r="MMH70" s="285"/>
      <c r="MMI70" s="285"/>
      <c r="MMJ70" s="285"/>
      <c r="MMK70" s="285"/>
      <c r="MML70" s="285"/>
      <c r="MMM70" s="285"/>
      <c r="MMN70" s="285"/>
      <c r="MMO70" s="285"/>
      <c r="MMP70" s="285"/>
      <c r="MMQ70" s="285"/>
      <c r="MMR70" s="285"/>
      <c r="MMS70" s="285"/>
      <c r="MMT70" s="285"/>
      <c r="MMU70" s="285"/>
      <c r="MMV70" s="285"/>
      <c r="MMW70" s="285"/>
      <c r="MMX70" s="285"/>
      <c r="MMY70" s="285"/>
      <c r="MMZ70" s="285"/>
      <c r="MNA70" s="285"/>
      <c r="MNB70" s="285"/>
      <c r="MNC70" s="285"/>
      <c r="MND70" s="285"/>
      <c r="MNE70" s="285"/>
      <c r="MNF70" s="285"/>
      <c r="MNG70" s="285"/>
      <c r="MNH70" s="285"/>
      <c r="MNI70" s="285"/>
      <c r="MNJ70" s="285"/>
      <c r="MNK70" s="285"/>
      <c r="MNL70" s="285"/>
      <c r="MNM70" s="285"/>
      <c r="MNN70" s="285"/>
      <c r="MNO70" s="285"/>
      <c r="MNP70" s="285"/>
      <c r="MNQ70" s="285"/>
      <c r="MNR70" s="285"/>
      <c r="MNS70" s="285"/>
      <c r="MNT70" s="285"/>
      <c r="MNU70" s="285"/>
      <c r="MNV70" s="285"/>
      <c r="MNW70" s="285"/>
      <c r="MNX70" s="285"/>
      <c r="MNY70" s="285"/>
      <c r="MNZ70" s="285"/>
      <c r="MOA70" s="285"/>
      <c r="MOB70" s="285"/>
      <c r="MOC70" s="285"/>
      <c r="MOD70" s="285"/>
      <c r="MOE70" s="285"/>
      <c r="MOF70" s="285"/>
      <c r="MOG70" s="285"/>
      <c r="MOH70" s="285"/>
      <c r="MOI70" s="285"/>
      <c r="MOJ70" s="285"/>
      <c r="MOK70" s="285"/>
      <c r="MOL70" s="285"/>
      <c r="MOM70" s="285"/>
      <c r="MON70" s="285"/>
      <c r="MOO70" s="285"/>
      <c r="MOP70" s="285"/>
      <c r="MOQ70" s="285"/>
      <c r="MOR70" s="285"/>
      <c r="MOS70" s="285"/>
      <c r="MOT70" s="285"/>
      <c r="MOU70" s="285"/>
      <c r="MOV70" s="285"/>
      <c r="MOW70" s="285"/>
      <c r="MOX70" s="285"/>
      <c r="MOY70" s="285"/>
      <c r="MOZ70" s="285"/>
      <c r="MPA70" s="285"/>
      <c r="MPB70" s="285"/>
      <c r="MPC70" s="285"/>
      <c r="MPD70" s="285"/>
      <c r="MPE70" s="285"/>
      <c r="MPF70" s="285"/>
      <c r="MPG70" s="285"/>
      <c r="MPH70" s="285"/>
      <c r="MPI70" s="285"/>
      <c r="MPJ70" s="285"/>
      <c r="MPK70" s="285"/>
      <c r="MPL70" s="285"/>
      <c r="MPM70" s="285"/>
      <c r="MPN70" s="285"/>
      <c r="MPO70" s="285"/>
      <c r="MPP70" s="285"/>
      <c r="MPQ70" s="285"/>
      <c r="MPR70" s="285"/>
      <c r="MPS70" s="285"/>
      <c r="MPT70" s="285"/>
      <c r="MPU70" s="285"/>
      <c r="MPV70" s="285"/>
      <c r="MPW70" s="285"/>
      <c r="MPX70" s="285"/>
      <c r="MPY70" s="285"/>
      <c r="MPZ70" s="285"/>
      <c r="MQA70" s="285"/>
      <c r="MQB70" s="285"/>
      <c r="MQC70" s="285"/>
      <c r="MQD70" s="285"/>
      <c r="MQE70" s="285"/>
      <c r="MQF70" s="285"/>
      <c r="MQG70" s="285"/>
      <c r="MQH70" s="285"/>
      <c r="MQI70" s="285"/>
      <c r="MQJ70" s="285"/>
      <c r="MQK70" s="285"/>
      <c r="MQL70" s="285"/>
      <c r="MQM70" s="285"/>
      <c r="MQN70" s="285"/>
      <c r="MQO70" s="285"/>
      <c r="MQP70" s="285"/>
      <c r="MQQ70" s="285"/>
      <c r="MQR70" s="285"/>
      <c r="MQS70" s="285"/>
      <c r="MQT70" s="285"/>
      <c r="MQU70" s="285"/>
      <c r="MQV70" s="285"/>
      <c r="MQW70" s="285"/>
      <c r="MQX70" s="285"/>
      <c r="MQY70" s="285"/>
      <c r="MQZ70" s="285"/>
      <c r="MRA70" s="285"/>
      <c r="MRB70" s="285"/>
      <c r="MRC70" s="285"/>
      <c r="MRD70" s="285"/>
      <c r="MRE70" s="285"/>
      <c r="MRF70" s="285"/>
      <c r="MRG70" s="285"/>
      <c r="MRH70" s="285"/>
      <c r="MRI70" s="285"/>
      <c r="MRJ70" s="285"/>
      <c r="MRK70" s="285"/>
      <c r="MRL70" s="285"/>
      <c r="MRM70" s="285"/>
      <c r="MRN70" s="285"/>
      <c r="MRO70" s="285"/>
      <c r="MRP70" s="285"/>
      <c r="MRQ70" s="285"/>
      <c r="MRR70" s="285"/>
      <c r="MRS70" s="285"/>
      <c r="MRT70" s="285"/>
      <c r="MRU70" s="285"/>
      <c r="MRV70" s="285"/>
      <c r="MRW70" s="285"/>
      <c r="MRX70" s="285"/>
      <c r="MRY70" s="285"/>
      <c r="MRZ70" s="285"/>
      <c r="MSA70" s="285"/>
      <c r="MSB70" s="285"/>
      <c r="MSC70" s="285"/>
      <c r="MSD70" s="285"/>
      <c r="MSE70" s="285"/>
      <c r="MSF70" s="285"/>
      <c r="MSG70" s="285"/>
      <c r="MSH70" s="285"/>
      <c r="MSI70" s="285"/>
      <c r="MSJ70" s="285"/>
      <c r="MSK70" s="285"/>
      <c r="MSL70" s="285"/>
      <c r="MSM70" s="285"/>
      <c r="MSN70" s="285"/>
      <c r="MSO70" s="285"/>
      <c r="MSP70" s="285"/>
      <c r="MSQ70" s="285"/>
      <c r="MSR70" s="285"/>
      <c r="MSS70" s="285"/>
      <c r="MST70" s="285"/>
      <c r="MSU70" s="285"/>
      <c r="MSV70" s="285"/>
      <c r="MSW70" s="285"/>
      <c r="MSX70" s="285"/>
      <c r="MSY70" s="285"/>
      <c r="MSZ70" s="285"/>
      <c r="MTA70" s="285"/>
      <c r="MTB70" s="285"/>
      <c r="MTC70" s="285"/>
      <c r="MTD70" s="285"/>
      <c r="MTE70" s="285"/>
      <c r="MTF70" s="285"/>
      <c r="MTG70" s="285"/>
      <c r="MTH70" s="285"/>
      <c r="MTI70" s="285"/>
      <c r="MTJ70" s="285"/>
      <c r="MTK70" s="285"/>
      <c r="MTL70" s="285"/>
      <c r="MTM70" s="285"/>
      <c r="MTN70" s="285"/>
      <c r="MTO70" s="285"/>
      <c r="MTP70" s="285"/>
      <c r="MTQ70" s="285"/>
      <c r="MTR70" s="285"/>
      <c r="MTS70" s="285"/>
      <c r="MTT70" s="285"/>
      <c r="MTU70" s="285"/>
      <c r="MTV70" s="285"/>
      <c r="MTW70" s="285"/>
      <c r="MTX70" s="285"/>
      <c r="MTY70" s="285"/>
      <c r="MTZ70" s="285"/>
      <c r="MUA70" s="285"/>
      <c r="MUB70" s="285"/>
      <c r="MUC70" s="285"/>
      <c r="MUD70" s="285"/>
      <c r="MUE70" s="285"/>
      <c r="MUF70" s="285"/>
      <c r="MUG70" s="285"/>
      <c r="MUH70" s="285"/>
      <c r="MUI70" s="285"/>
      <c r="MUJ70" s="285"/>
      <c r="MUK70" s="285"/>
      <c r="MUL70" s="285"/>
      <c r="MUM70" s="285"/>
      <c r="MUN70" s="285"/>
      <c r="MUO70" s="285"/>
      <c r="MUP70" s="285"/>
      <c r="MUQ70" s="285"/>
      <c r="MUR70" s="285"/>
      <c r="MUS70" s="285"/>
      <c r="MUT70" s="285"/>
      <c r="MUU70" s="285"/>
      <c r="MUV70" s="285"/>
      <c r="MUW70" s="285"/>
      <c r="MUX70" s="285"/>
      <c r="MUY70" s="285"/>
      <c r="MUZ70" s="285"/>
      <c r="MVA70" s="285"/>
      <c r="MVB70" s="285"/>
      <c r="MVC70" s="285"/>
      <c r="MVD70" s="285"/>
      <c r="MVE70" s="285"/>
      <c r="MVF70" s="285"/>
      <c r="MVG70" s="285"/>
      <c r="MVH70" s="285"/>
      <c r="MVI70" s="285"/>
      <c r="MVJ70" s="285"/>
      <c r="MVK70" s="285"/>
      <c r="MVL70" s="285"/>
      <c r="MVM70" s="285"/>
      <c r="MVN70" s="285"/>
      <c r="MVO70" s="285"/>
      <c r="MVP70" s="285"/>
      <c r="MVQ70" s="285"/>
      <c r="MVR70" s="285"/>
      <c r="MVS70" s="285"/>
      <c r="MVT70" s="285"/>
      <c r="MVU70" s="285"/>
      <c r="MVV70" s="285"/>
      <c r="MVW70" s="285"/>
      <c r="MVX70" s="285"/>
      <c r="MVY70" s="285"/>
      <c r="MVZ70" s="285"/>
      <c r="MWA70" s="285"/>
      <c r="MWB70" s="285"/>
      <c r="MWC70" s="285"/>
      <c r="MWD70" s="285"/>
      <c r="MWE70" s="285"/>
      <c r="MWF70" s="285"/>
      <c r="MWG70" s="285"/>
      <c r="MWH70" s="285"/>
      <c r="MWI70" s="285"/>
      <c r="MWJ70" s="285"/>
      <c r="MWK70" s="285"/>
      <c r="MWL70" s="285"/>
      <c r="MWM70" s="285"/>
      <c r="MWN70" s="285"/>
      <c r="MWO70" s="285"/>
      <c r="MWP70" s="285"/>
      <c r="MWQ70" s="285"/>
      <c r="MWR70" s="285"/>
      <c r="MWS70" s="285"/>
      <c r="MWT70" s="285"/>
      <c r="MWU70" s="285"/>
      <c r="MWV70" s="285"/>
      <c r="MWW70" s="285"/>
      <c r="MWX70" s="285"/>
      <c r="MWY70" s="285"/>
      <c r="MWZ70" s="285"/>
      <c r="MXA70" s="285"/>
      <c r="MXB70" s="285"/>
      <c r="MXC70" s="285"/>
      <c r="MXD70" s="285"/>
      <c r="MXE70" s="285"/>
      <c r="MXF70" s="285"/>
      <c r="MXG70" s="285"/>
      <c r="MXH70" s="285"/>
      <c r="MXI70" s="285"/>
      <c r="MXJ70" s="285"/>
      <c r="MXK70" s="285"/>
      <c r="MXL70" s="285"/>
      <c r="MXM70" s="285"/>
      <c r="MXN70" s="285"/>
      <c r="MXO70" s="285"/>
      <c r="MXP70" s="285"/>
      <c r="MXQ70" s="285"/>
      <c r="MXR70" s="285"/>
      <c r="MXS70" s="285"/>
      <c r="MXT70" s="285"/>
      <c r="MXU70" s="285"/>
      <c r="MXV70" s="285"/>
      <c r="MXW70" s="285"/>
      <c r="MXX70" s="285"/>
      <c r="MXY70" s="285"/>
      <c r="MXZ70" s="285"/>
      <c r="MYA70" s="285"/>
      <c r="MYB70" s="285"/>
      <c r="MYC70" s="285"/>
      <c r="MYD70" s="285"/>
      <c r="MYE70" s="285"/>
      <c r="MYF70" s="285"/>
      <c r="MYG70" s="285"/>
      <c r="MYH70" s="285"/>
      <c r="MYI70" s="285"/>
      <c r="MYJ70" s="285"/>
      <c r="MYK70" s="285"/>
      <c r="MYL70" s="285"/>
      <c r="MYM70" s="285"/>
      <c r="MYN70" s="285"/>
      <c r="MYO70" s="285"/>
      <c r="MYP70" s="285"/>
      <c r="MYQ70" s="285"/>
      <c r="MYR70" s="285"/>
      <c r="MYS70" s="285"/>
      <c r="MYT70" s="285"/>
      <c r="MYU70" s="285"/>
      <c r="MYV70" s="285"/>
      <c r="MYW70" s="285"/>
      <c r="MYX70" s="285"/>
      <c r="MYY70" s="285"/>
      <c r="MYZ70" s="285"/>
      <c r="MZA70" s="285"/>
      <c r="MZB70" s="285"/>
      <c r="MZC70" s="285"/>
      <c r="MZD70" s="285"/>
      <c r="MZE70" s="285"/>
      <c r="MZF70" s="285"/>
      <c r="MZG70" s="285"/>
      <c r="MZH70" s="285"/>
      <c r="MZI70" s="285"/>
      <c r="MZJ70" s="285"/>
      <c r="MZK70" s="285"/>
      <c r="MZL70" s="285"/>
      <c r="MZM70" s="285"/>
      <c r="MZN70" s="285"/>
      <c r="MZO70" s="285"/>
      <c r="MZP70" s="285"/>
      <c r="MZQ70" s="285"/>
      <c r="MZR70" s="285"/>
      <c r="MZS70" s="285"/>
      <c r="MZT70" s="285"/>
      <c r="MZU70" s="285"/>
      <c r="MZV70" s="285"/>
      <c r="MZW70" s="285"/>
      <c r="MZX70" s="285"/>
      <c r="MZY70" s="285"/>
      <c r="MZZ70" s="285"/>
      <c r="NAA70" s="285"/>
      <c r="NAB70" s="285"/>
      <c r="NAC70" s="285"/>
      <c r="NAD70" s="285"/>
      <c r="NAE70" s="285"/>
      <c r="NAF70" s="285"/>
      <c r="NAG70" s="285"/>
      <c r="NAH70" s="285"/>
      <c r="NAI70" s="285"/>
      <c r="NAJ70" s="285"/>
      <c r="NAK70" s="285"/>
      <c r="NAL70" s="285"/>
      <c r="NAM70" s="285"/>
      <c r="NAN70" s="285"/>
      <c r="NAO70" s="285"/>
      <c r="NAP70" s="285"/>
      <c r="NAQ70" s="285"/>
      <c r="NAR70" s="285"/>
      <c r="NAS70" s="285"/>
      <c r="NAT70" s="285"/>
      <c r="NAU70" s="285"/>
      <c r="NAV70" s="285"/>
      <c r="NAW70" s="285"/>
      <c r="NAX70" s="285"/>
      <c r="NAY70" s="285"/>
      <c r="NAZ70" s="285"/>
      <c r="NBA70" s="285"/>
      <c r="NBB70" s="285"/>
      <c r="NBC70" s="285"/>
      <c r="NBD70" s="285"/>
      <c r="NBE70" s="285"/>
      <c r="NBF70" s="285"/>
      <c r="NBG70" s="285"/>
      <c r="NBH70" s="285"/>
      <c r="NBI70" s="285"/>
      <c r="NBJ70" s="285"/>
      <c r="NBK70" s="285"/>
      <c r="NBL70" s="285"/>
      <c r="NBM70" s="285"/>
      <c r="NBN70" s="285"/>
      <c r="NBO70" s="285"/>
      <c r="NBP70" s="285"/>
      <c r="NBQ70" s="285"/>
      <c r="NBR70" s="285"/>
      <c r="NBS70" s="285"/>
      <c r="NBT70" s="285"/>
      <c r="NBU70" s="285"/>
      <c r="NBV70" s="285"/>
      <c r="NBW70" s="285"/>
      <c r="NBX70" s="285"/>
      <c r="NBY70" s="285"/>
      <c r="NBZ70" s="285"/>
      <c r="NCA70" s="285"/>
      <c r="NCB70" s="285"/>
      <c r="NCC70" s="285"/>
      <c r="NCD70" s="285"/>
      <c r="NCE70" s="285"/>
      <c r="NCF70" s="285"/>
      <c r="NCG70" s="285"/>
      <c r="NCH70" s="285"/>
      <c r="NCI70" s="285"/>
      <c r="NCJ70" s="285"/>
      <c r="NCK70" s="285"/>
      <c r="NCL70" s="285"/>
      <c r="NCM70" s="285"/>
      <c r="NCN70" s="285"/>
      <c r="NCO70" s="285"/>
      <c r="NCP70" s="285"/>
      <c r="NCQ70" s="285"/>
      <c r="NCR70" s="285"/>
      <c r="NCS70" s="285"/>
      <c r="NCT70" s="285"/>
      <c r="NCU70" s="285"/>
      <c r="NCV70" s="285"/>
      <c r="NCW70" s="285"/>
      <c r="NCX70" s="285"/>
      <c r="NCY70" s="285"/>
      <c r="NCZ70" s="285"/>
      <c r="NDA70" s="285"/>
      <c r="NDB70" s="285"/>
      <c r="NDC70" s="285"/>
      <c r="NDD70" s="285"/>
      <c r="NDE70" s="285"/>
      <c r="NDF70" s="285"/>
      <c r="NDG70" s="285"/>
      <c r="NDH70" s="285"/>
      <c r="NDI70" s="285"/>
      <c r="NDJ70" s="285"/>
      <c r="NDK70" s="285"/>
      <c r="NDL70" s="285"/>
      <c r="NDM70" s="285"/>
      <c r="NDN70" s="285"/>
      <c r="NDO70" s="285"/>
      <c r="NDP70" s="285"/>
      <c r="NDQ70" s="285"/>
      <c r="NDR70" s="285"/>
      <c r="NDS70" s="285"/>
      <c r="NDT70" s="285"/>
      <c r="NDU70" s="285"/>
      <c r="NDV70" s="285"/>
      <c r="NDW70" s="285"/>
      <c r="NDX70" s="285"/>
      <c r="NDY70" s="285"/>
      <c r="NDZ70" s="285"/>
      <c r="NEA70" s="285"/>
      <c r="NEB70" s="285"/>
      <c r="NEC70" s="285"/>
      <c r="NED70" s="285"/>
      <c r="NEE70" s="285"/>
      <c r="NEF70" s="285"/>
      <c r="NEG70" s="285"/>
      <c r="NEH70" s="285"/>
      <c r="NEI70" s="285"/>
      <c r="NEJ70" s="285"/>
      <c r="NEK70" s="285"/>
      <c r="NEL70" s="285"/>
      <c r="NEM70" s="285"/>
      <c r="NEN70" s="285"/>
      <c r="NEO70" s="285"/>
      <c r="NEP70" s="285"/>
      <c r="NEQ70" s="285"/>
      <c r="NER70" s="285"/>
      <c r="NES70" s="285"/>
      <c r="NET70" s="285"/>
      <c r="NEU70" s="285"/>
      <c r="NEV70" s="285"/>
      <c r="NEW70" s="285"/>
      <c r="NEX70" s="285"/>
      <c r="NEY70" s="285"/>
      <c r="NEZ70" s="285"/>
      <c r="NFA70" s="285"/>
      <c r="NFB70" s="285"/>
      <c r="NFC70" s="285"/>
      <c r="NFD70" s="285"/>
      <c r="NFE70" s="285"/>
      <c r="NFF70" s="285"/>
      <c r="NFG70" s="285"/>
      <c r="NFH70" s="285"/>
      <c r="NFI70" s="285"/>
      <c r="NFJ70" s="285"/>
      <c r="NFK70" s="285"/>
      <c r="NFL70" s="285"/>
      <c r="NFM70" s="285"/>
      <c r="NFN70" s="285"/>
      <c r="NFO70" s="285"/>
      <c r="NFP70" s="285"/>
      <c r="NFQ70" s="285"/>
      <c r="NFR70" s="285"/>
      <c r="NFS70" s="285"/>
      <c r="NFT70" s="285"/>
      <c r="NFU70" s="285"/>
      <c r="NFV70" s="285"/>
      <c r="NFW70" s="285"/>
      <c r="NFX70" s="285"/>
      <c r="NFY70" s="285"/>
      <c r="NFZ70" s="285"/>
      <c r="NGA70" s="285"/>
      <c r="NGB70" s="285"/>
      <c r="NGC70" s="285"/>
      <c r="NGD70" s="285"/>
      <c r="NGE70" s="285"/>
      <c r="NGF70" s="285"/>
      <c r="NGG70" s="285"/>
      <c r="NGH70" s="285"/>
      <c r="NGI70" s="285"/>
      <c r="NGJ70" s="285"/>
      <c r="NGK70" s="285"/>
      <c r="NGL70" s="285"/>
      <c r="NGM70" s="285"/>
      <c r="NGN70" s="285"/>
      <c r="NGO70" s="285"/>
      <c r="NGP70" s="285"/>
      <c r="NGQ70" s="285"/>
      <c r="NGR70" s="285"/>
      <c r="NGS70" s="285"/>
      <c r="NGT70" s="285"/>
      <c r="NGU70" s="285"/>
      <c r="NGV70" s="285"/>
      <c r="NGW70" s="285"/>
      <c r="NGX70" s="285"/>
      <c r="NGY70" s="285"/>
      <c r="NGZ70" s="285"/>
      <c r="NHA70" s="285"/>
      <c r="NHB70" s="285"/>
      <c r="NHC70" s="285"/>
      <c r="NHD70" s="285"/>
      <c r="NHE70" s="285"/>
      <c r="NHF70" s="285"/>
      <c r="NHG70" s="285"/>
      <c r="NHH70" s="285"/>
      <c r="NHI70" s="285"/>
      <c r="NHJ70" s="285"/>
      <c r="NHK70" s="285"/>
      <c r="NHL70" s="285"/>
      <c r="NHM70" s="285"/>
      <c r="NHN70" s="285"/>
      <c r="NHO70" s="285"/>
      <c r="NHP70" s="285"/>
      <c r="NHQ70" s="285"/>
      <c r="NHR70" s="285"/>
      <c r="NHS70" s="285"/>
      <c r="NHT70" s="285"/>
      <c r="NHU70" s="285"/>
      <c r="NHV70" s="285"/>
      <c r="NHW70" s="285"/>
      <c r="NHX70" s="285"/>
      <c r="NHY70" s="285"/>
      <c r="NHZ70" s="285"/>
      <c r="NIA70" s="285"/>
      <c r="NIB70" s="285"/>
      <c r="NIC70" s="285"/>
      <c r="NID70" s="285"/>
      <c r="NIE70" s="285"/>
      <c r="NIF70" s="285"/>
      <c r="NIG70" s="285"/>
      <c r="NIH70" s="285"/>
      <c r="NII70" s="285"/>
      <c r="NIJ70" s="285"/>
      <c r="NIK70" s="285"/>
      <c r="NIL70" s="285"/>
      <c r="NIM70" s="285"/>
      <c r="NIN70" s="285"/>
      <c r="NIO70" s="285"/>
      <c r="NIP70" s="285"/>
      <c r="NIQ70" s="285"/>
      <c r="NIR70" s="285"/>
      <c r="NIS70" s="285"/>
      <c r="NIT70" s="285"/>
      <c r="NIU70" s="285"/>
      <c r="NIV70" s="285"/>
      <c r="NIW70" s="285"/>
      <c r="NIX70" s="285"/>
      <c r="NIY70" s="285"/>
      <c r="NIZ70" s="285"/>
      <c r="NJA70" s="285"/>
      <c r="NJB70" s="285"/>
      <c r="NJC70" s="285"/>
      <c r="NJD70" s="285"/>
      <c r="NJE70" s="285"/>
      <c r="NJF70" s="285"/>
      <c r="NJG70" s="285"/>
      <c r="NJH70" s="285"/>
      <c r="NJI70" s="285"/>
      <c r="NJJ70" s="285"/>
      <c r="NJK70" s="285"/>
      <c r="NJL70" s="285"/>
      <c r="NJM70" s="285"/>
      <c r="NJN70" s="285"/>
      <c r="NJO70" s="285"/>
      <c r="NJP70" s="285"/>
      <c r="NJQ70" s="285"/>
      <c r="NJR70" s="285"/>
      <c r="NJS70" s="285"/>
      <c r="NJT70" s="285"/>
      <c r="NJU70" s="285"/>
      <c r="NJV70" s="285"/>
      <c r="NJW70" s="285"/>
      <c r="NJX70" s="285"/>
      <c r="NJY70" s="285"/>
      <c r="NJZ70" s="285"/>
      <c r="NKA70" s="285"/>
      <c r="NKB70" s="285"/>
      <c r="NKC70" s="285"/>
      <c r="NKD70" s="285"/>
      <c r="NKE70" s="285"/>
      <c r="NKF70" s="285"/>
      <c r="NKG70" s="285"/>
      <c r="NKH70" s="285"/>
      <c r="NKI70" s="285"/>
      <c r="NKJ70" s="285"/>
      <c r="NKK70" s="285"/>
      <c r="NKL70" s="285"/>
      <c r="NKM70" s="285"/>
      <c r="NKN70" s="285"/>
      <c r="NKO70" s="285"/>
      <c r="NKP70" s="285"/>
      <c r="NKQ70" s="285"/>
      <c r="NKR70" s="285"/>
      <c r="NKS70" s="285"/>
      <c r="NKT70" s="285"/>
      <c r="NKU70" s="285"/>
      <c r="NKV70" s="285"/>
      <c r="NKW70" s="285"/>
      <c r="NKX70" s="285"/>
      <c r="NKY70" s="285"/>
      <c r="NKZ70" s="285"/>
      <c r="NLA70" s="285"/>
      <c r="NLB70" s="285"/>
      <c r="NLC70" s="285"/>
      <c r="NLD70" s="285"/>
      <c r="NLE70" s="285"/>
      <c r="NLF70" s="285"/>
      <c r="NLG70" s="285"/>
      <c r="NLH70" s="285"/>
      <c r="NLI70" s="285"/>
      <c r="NLJ70" s="285"/>
      <c r="NLK70" s="285"/>
      <c r="NLL70" s="285"/>
      <c r="NLM70" s="285"/>
      <c r="NLN70" s="285"/>
      <c r="NLO70" s="285"/>
      <c r="NLP70" s="285"/>
      <c r="NLQ70" s="285"/>
      <c r="NLR70" s="285"/>
      <c r="NLS70" s="285"/>
      <c r="NLT70" s="285"/>
      <c r="NLU70" s="285"/>
      <c r="NLV70" s="285"/>
      <c r="NLW70" s="285"/>
      <c r="NLX70" s="285"/>
      <c r="NLY70" s="285"/>
      <c r="NLZ70" s="285"/>
      <c r="NMA70" s="285"/>
      <c r="NMB70" s="285"/>
      <c r="NMC70" s="285"/>
      <c r="NMD70" s="285"/>
      <c r="NME70" s="285"/>
      <c r="NMF70" s="285"/>
      <c r="NMG70" s="285"/>
      <c r="NMH70" s="285"/>
      <c r="NMI70" s="285"/>
      <c r="NMJ70" s="285"/>
      <c r="NMK70" s="285"/>
      <c r="NML70" s="285"/>
      <c r="NMM70" s="285"/>
      <c r="NMN70" s="285"/>
      <c r="NMO70" s="285"/>
      <c r="NMP70" s="285"/>
      <c r="NMQ70" s="285"/>
      <c r="NMR70" s="285"/>
      <c r="NMS70" s="285"/>
      <c r="NMT70" s="285"/>
      <c r="NMU70" s="285"/>
      <c r="NMV70" s="285"/>
      <c r="NMW70" s="285"/>
      <c r="NMX70" s="285"/>
      <c r="NMY70" s="285"/>
      <c r="NMZ70" s="285"/>
      <c r="NNA70" s="285"/>
      <c r="NNB70" s="285"/>
      <c r="NNC70" s="285"/>
      <c r="NND70" s="285"/>
      <c r="NNE70" s="285"/>
      <c r="NNF70" s="285"/>
      <c r="NNG70" s="285"/>
      <c r="NNH70" s="285"/>
      <c r="NNI70" s="285"/>
      <c r="NNJ70" s="285"/>
      <c r="NNK70" s="285"/>
      <c r="NNL70" s="285"/>
      <c r="NNM70" s="285"/>
      <c r="NNN70" s="285"/>
      <c r="NNO70" s="285"/>
      <c r="NNP70" s="285"/>
      <c r="NNQ70" s="285"/>
      <c r="NNR70" s="285"/>
      <c r="NNS70" s="285"/>
      <c r="NNT70" s="285"/>
      <c r="NNU70" s="285"/>
      <c r="NNV70" s="285"/>
      <c r="NNW70" s="285"/>
      <c r="NNX70" s="285"/>
      <c r="NNY70" s="285"/>
      <c r="NNZ70" s="285"/>
      <c r="NOA70" s="285"/>
      <c r="NOB70" s="285"/>
      <c r="NOC70" s="285"/>
      <c r="NOD70" s="285"/>
      <c r="NOE70" s="285"/>
      <c r="NOF70" s="285"/>
      <c r="NOG70" s="285"/>
      <c r="NOH70" s="285"/>
      <c r="NOI70" s="285"/>
      <c r="NOJ70" s="285"/>
      <c r="NOK70" s="285"/>
      <c r="NOL70" s="285"/>
      <c r="NOM70" s="285"/>
      <c r="NON70" s="285"/>
      <c r="NOO70" s="285"/>
      <c r="NOP70" s="285"/>
      <c r="NOQ70" s="285"/>
      <c r="NOR70" s="285"/>
      <c r="NOS70" s="285"/>
      <c r="NOT70" s="285"/>
      <c r="NOU70" s="285"/>
      <c r="NOV70" s="285"/>
      <c r="NOW70" s="285"/>
      <c r="NOX70" s="285"/>
      <c r="NOY70" s="285"/>
      <c r="NOZ70" s="285"/>
      <c r="NPA70" s="285"/>
      <c r="NPB70" s="285"/>
      <c r="NPC70" s="285"/>
      <c r="NPD70" s="285"/>
      <c r="NPE70" s="285"/>
      <c r="NPF70" s="285"/>
      <c r="NPG70" s="285"/>
      <c r="NPH70" s="285"/>
      <c r="NPI70" s="285"/>
      <c r="NPJ70" s="285"/>
      <c r="NPK70" s="285"/>
      <c r="NPL70" s="285"/>
      <c r="NPM70" s="285"/>
      <c r="NPN70" s="285"/>
      <c r="NPO70" s="285"/>
      <c r="NPP70" s="285"/>
      <c r="NPQ70" s="285"/>
      <c r="NPR70" s="285"/>
      <c r="NPS70" s="285"/>
      <c r="NPT70" s="285"/>
      <c r="NPU70" s="285"/>
      <c r="NPV70" s="285"/>
      <c r="NPW70" s="285"/>
      <c r="NPX70" s="285"/>
      <c r="NPY70" s="285"/>
      <c r="NPZ70" s="285"/>
      <c r="NQA70" s="285"/>
      <c r="NQB70" s="285"/>
      <c r="NQC70" s="285"/>
      <c r="NQD70" s="285"/>
      <c r="NQE70" s="285"/>
      <c r="NQF70" s="285"/>
      <c r="NQG70" s="285"/>
      <c r="NQH70" s="285"/>
      <c r="NQI70" s="285"/>
      <c r="NQJ70" s="285"/>
      <c r="NQK70" s="285"/>
      <c r="NQL70" s="285"/>
      <c r="NQM70" s="285"/>
      <c r="NQN70" s="285"/>
      <c r="NQO70" s="285"/>
      <c r="NQP70" s="285"/>
      <c r="NQQ70" s="285"/>
      <c r="NQR70" s="285"/>
      <c r="NQS70" s="285"/>
      <c r="NQT70" s="285"/>
      <c r="NQU70" s="285"/>
      <c r="NQV70" s="285"/>
      <c r="NQW70" s="285"/>
      <c r="NQX70" s="285"/>
      <c r="NQY70" s="285"/>
      <c r="NQZ70" s="285"/>
      <c r="NRA70" s="285"/>
      <c r="NRB70" s="285"/>
      <c r="NRC70" s="285"/>
      <c r="NRD70" s="285"/>
      <c r="NRE70" s="285"/>
      <c r="NRF70" s="285"/>
      <c r="NRG70" s="285"/>
      <c r="NRH70" s="285"/>
      <c r="NRI70" s="285"/>
      <c r="NRJ70" s="285"/>
      <c r="NRK70" s="285"/>
      <c r="NRL70" s="285"/>
      <c r="NRM70" s="285"/>
      <c r="NRN70" s="285"/>
      <c r="NRO70" s="285"/>
      <c r="NRP70" s="285"/>
      <c r="NRQ70" s="285"/>
      <c r="NRR70" s="285"/>
      <c r="NRS70" s="285"/>
      <c r="NRT70" s="285"/>
      <c r="NRU70" s="285"/>
      <c r="NRV70" s="285"/>
      <c r="NRW70" s="285"/>
      <c r="NRX70" s="285"/>
      <c r="NRY70" s="285"/>
      <c r="NRZ70" s="285"/>
      <c r="NSA70" s="285"/>
      <c r="NSB70" s="285"/>
      <c r="NSC70" s="285"/>
      <c r="NSD70" s="285"/>
      <c r="NSE70" s="285"/>
      <c r="NSF70" s="285"/>
      <c r="NSG70" s="285"/>
      <c r="NSH70" s="285"/>
      <c r="NSI70" s="285"/>
      <c r="NSJ70" s="285"/>
      <c r="NSK70" s="285"/>
      <c r="NSL70" s="285"/>
      <c r="NSM70" s="285"/>
      <c r="NSN70" s="285"/>
      <c r="NSO70" s="285"/>
      <c r="NSP70" s="285"/>
      <c r="NSQ70" s="285"/>
      <c r="NSR70" s="285"/>
      <c r="NSS70" s="285"/>
      <c r="NST70" s="285"/>
      <c r="NSU70" s="285"/>
      <c r="NSV70" s="285"/>
      <c r="NSW70" s="285"/>
      <c r="NSX70" s="285"/>
      <c r="NSY70" s="285"/>
      <c r="NSZ70" s="285"/>
      <c r="NTA70" s="285"/>
      <c r="NTB70" s="285"/>
      <c r="NTC70" s="285"/>
      <c r="NTD70" s="285"/>
      <c r="NTE70" s="285"/>
      <c r="NTF70" s="285"/>
      <c r="NTG70" s="285"/>
      <c r="NTH70" s="285"/>
      <c r="NTI70" s="285"/>
      <c r="NTJ70" s="285"/>
      <c r="NTK70" s="285"/>
      <c r="NTL70" s="285"/>
      <c r="NTM70" s="285"/>
      <c r="NTN70" s="285"/>
      <c r="NTO70" s="285"/>
      <c r="NTP70" s="285"/>
      <c r="NTQ70" s="285"/>
      <c r="NTR70" s="285"/>
      <c r="NTS70" s="285"/>
      <c r="NTT70" s="285"/>
      <c r="NTU70" s="285"/>
      <c r="NTV70" s="285"/>
      <c r="NTW70" s="285"/>
      <c r="NTX70" s="285"/>
      <c r="NTY70" s="285"/>
      <c r="NTZ70" s="285"/>
      <c r="NUA70" s="285"/>
      <c r="NUB70" s="285"/>
      <c r="NUC70" s="285"/>
      <c r="NUD70" s="285"/>
      <c r="NUE70" s="285"/>
      <c r="NUF70" s="285"/>
      <c r="NUG70" s="285"/>
      <c r="NUH70" s="285"/>
      <c r="NUI70" s="285"/>
      <c r="NUJ70" s="285"/>
      <c r="NUK70" s="285"/>
      <c r="NUL70" s="285"/>
      <c r="NUM70" s="285"/>
      <c r="NUN70" s="285"/>
      <c r="NUO70" s="285"/>
      <c r="NUP70" s="285"/>
      <c r="NUQ70" s="285"/>
      <c r="NUR70" s="285"/>
      <c r="NUS70" s="285"/>
      <c r="NUT70" s="285"/>
      <c r="NUU70" s="285"/>
      <c r="NUV70" s="285"/>
      <c r="NUW70" s="285"/>
      <c r="NUX70" s="285"/>
      <c r="NUY70" s="285"/>
      <c r="NUZ70" s="285"/>
      <c r="NVA70" s="285"/>
      <c r="NVB70" s="285"/>
      <c r="NVC70" s="285"/>
      <c r="NVD70" s="285"/>
      <c r="NVE70" s="285"/>
      <c r="NVF70" s="285"/>
      <c r="NVG70" s="285"/>
      <c r="NVH70" s="285"/>
      <c r="NVI70" s="285"/>
      <c r="NVJ70" s="285"/>
      <c r="NVK70" s="285"/>
      <c r="NVL70" s="285"/>
      <c r="NVM70" s="285"/>
      <c r="NVN70" s="285"/>
      <c r="NVO70" s="285"/>
      <c r="NVP70" s="285"/>
      <c r="NVQ70" s="285"/>
      <c r="NVR70" s="285"/>
      <c r="NVS70" s="285"/>
      <c r="NVT70" s="285"/>
      <c r="NVU70" s="285"/>
      <c r="NVV70" s="285"/>
      <c r="NVW70" s="285"/>
      <c r="NVX70" s="285"/>
      <c r="NVY70" s="285"/>
      <c r="NVZ70" s="285"/>
      <c r="NWA70" s="285"/>
      <c r="NWB70" s="285"/>
      <c r="NWC70" s="285"/>
      <c r="NWD70" s="285"/>
      <c r="NWE70" s="285"/>
      <c r="NWF70" s="285"/>
      <c r="NWG70" s="285"/>
      <c r="NWH70" s="285"/>
      <c r="NWI70" s="285"/>
      <c r="NWJ70" s="285"/>
      <c r="NWK70" s="285"/>
      <c r="NWL70" s="285"/>
      <c r="NWM70" s="285"/>
      <c r="NWN70" s="285"/>
      <c r="NWO70" s="285"/>
      <c r="NWP70" s="285"/>
      <c r="NWQ70" s="285"/>
      <c r="NWR70" s="285"/>
      <c r="NWS70" s="285"/>
      <c r="NWT70" s="285"/>
      <c r="NWU70" s="285"/>
      <c r="NWV70" s="285"/>
      <c r="NWW70" s="285"/>
      <c r="NWX70" s="285"/>
      <c r="NWY70" s="285"/>
      <c r="NWZ70" s="285"/>
      <c r="NXA70" s="285"/>
      <c r="NXB70" s="285"/>
      <c r="NXC70" s="285"/>
      <c r="NXD70" s="285"/>
      <c r="NXE70" s="285"/>
      <c r="NXF70" s="285"/>
      <c r="NXG70" s="285"/>
      <c r="NXH70" s="285"/>
      <c r="NXI70" s="285"/>
      <c r="NXJ70" s="285"/>
      <c r="NXK70" s="285"/>
      <c r="NXL70" s="285"/>
      <c r="NXM70" s="285"/>
      <c r="NXN70" s="285"/>
      <c r="NXO70" s="285"/>
      <c r="NXP70" s="285"/>
      <c r="NXQ70" s="285"/>
      <c r="NXR70" s="285"/>
      <c r="NXS70" s="285"/>
      <c r="NXT70" s="285"/>
      <c r="NXU70" s="285"/>
      <c r="NXV70" s="285"/>
      <c r="NXW70" s="285"/>
      <c r="NXX70" s="285"/>
      <c r="NXY70" s="285"/>
      <c r="NXZ70" s="285"/>
      <c r="NYA70" s="285"/>
      <c r="NYB70" s="285"/>
      <c r="NYC70" s="285"/>
      <c r="NYD70" s="285"/>
      <c r="NYE70" s="285"/>
      <c r="NYF70" s="285"/>
      <c r="NYG70" s="285"/>
      <c r="NYH70" s="285"/>
      <c r="NYI70" s="285"/>
      <c r="NYJ70" s="285"/>
      <c r="NYK70" s="285"/>
      <c r="NYL70" s="285"/>
      <c r="NYM70" s="285"/>
      <c r="NYN70" s="285"/>
      <c r="NYO70" s="285"/>
      <c r="NYP70" s="285"/>
      <c r="NYQ70" s="285"/>
      <c r="NYR70" s="285"/>
      <c r="NYS70" s="285"/>
      <c r="NYT70" s="285"/>
      <c r="NYU70" s="285"/>
      <c r="NYV70" s="285"/>
      <c r="NYW70" s="285"/>
      <c r="NYX70" s="285"/>
      <c r="NYY70" s="285"/>
      <c r="NYZ70" s="285"/>
      <c r="NZA70" s="285"/>
      <c r="NZB70" s="285"/>
      <c r="NZC70" s="285"/>
      <c r="NZD70" s="285"/>
      <c r="NZE70" s="285"/>
      <c r="NZF70" s="285"/>
      <c r="NZG70" s="285"/>
      <c r="NZH70" s="285"/>
      <c r="NZI70" s="285"/>
      <c r="NZJ70" s="285"/>
      <c r="NZK70" s="285"/>
      <c r="NZL70" s="285"/>
      <c r="NZM70" s="285"/>
      <c r="NZN70" s="285"/>
      <c r="NZO70" s="285"/>
      <c r="NZP70" s="285"/>
      <c r="NZQ70" s="285"/>
      <c r="NZR70" s="285"/>
      <c r="NZS70" s="285"/>
      <c r="NZT70" s="285"/>
      <c r="NZU70" s="285"/>
      <c r="NZV70" s="285"/>
      <c r="NZW70" s="285"/>
      <c r="NZX70" s="285"/>
      <c r="NZY70" s="285"/>
      <c r="NZZ70" s="285"/>
      <c r="OAA70" s="285"/>
      <c r="OAB70" s="285"/>
      <c r="OAC70" s="285"/>
      <c r="OAD70" s="285"/>
      <c r="OAE70" s="285"/>
      <c r="OAF70" s="285"/>
      <c r="OAG70" s="285"/>
      <c r="OAH70" s="285"/>
      <c r="OAI70" s="285"/>
      <c r="OAJ70" s="285"/>
      <c r="OAK70" s="285"/>
      <c r="OAL70" s="285"/>
      <c r="OAM70" s="285"/>
      <c r="OAN70" s="285"/>
      <c r="OAO70" s="285"/>
      <c r="OAP70" s="285"/>
      <c r="OAQ70" s="285"/>
      <c r="OAR70" s="285"/>
      <c r="OAS70" s="285"/>
      <c r="OAT70" s="285"/>
      <c r="OAU70" s="285"/>
      <c r="OAV70" s="285"/>
      <c r="OAW70" s="285"/>
      <c r="OAX70" s="285"/>
      <c r="OAY70" s="285"/>
      <c r="OAZ70" s="285"/>
      <c r="OBA70" s="285"/>
      <c r="OBB70" s="285"/>
      <c r="OBC70" s="285"/>
      <c r="OBD70" s="285"/>
      <c r="OBE70" s="285"/>
      <c r="OBF70" s="285"/>
      <c r="OBG70" s="285"/>
      <c r="OBH70" s="285"/>
      <c r="OBI70" s="285"/>
      <c r="OBJ70" s="285"/>
      <c r="OBK70" s="285"/>
      <c r="OBL70" s="285"/>
      <c r="OBM70" s="285"/>
      <c r="OBN70" s="285"/>
      <c r="OBO70" s="285"/>
      <c r="OBP70" s="285"/>
      <c r="OBQ70" s="285"/>
      <c r="OBR70" s="285"/>
      <c r="OBS70" s="285"/>
      <c r="OBT70" s="285"/>
      <c r="OBU70" s="285"/>
      <c r="OBV70" s="285"/>
      <c r="OBW70" s="285"/>
      <c r="OBX70" s="285"/>
      <c r="OBY70" s="285"/>
      <c r="OBZ70" s="285"/>
      <c r="OCA70" s="285"/>
      <c r="OCB70" s="285"/>
      <c r="OCC70" s="285"/>
      <c r="OCD70" s="285"/>
      <c r="OCE70" s="285"/>
      <c r="OCF70" s="285"/>
      <c r="OCG70" s="285"/>
      <c r="OCH70" s="285"/>
      <c r="OCI70" s="285"/>
      <c r="OCJ70" s="285"/>
      <c r="OCK70" s="285"/>
      <c r="OCL70" s="285"/>
      <c r="OCM70" s="285"/>
      <c r="OCN70" s="285"/>
      <c r="OCO70" s="285"/>
      <c r="OCP70" s="285"/>
      <c r="OCQ70" s="285"/>
      <c r="OCR70" s="285"/>
      <c r="OCS70" s="285"/>
      <c r="OCT70" s="285"/>
      <c r="OCU70" s="285"/>
      <c r="OCV70" s="285"/>
      <c r="OCW70" s="285"/>
      <c r="OCX70" s="285"/>
      <c r="OCY70" s="285"/>
      <c r="OCZ70" s="285"/>
      <c r="ODA70" s="285"/>
      <c r="ODB70" s="285"/>
      <c r="ODC70" s="285"/>
      <c r="ODD70" s="285"/>
      <c r="ODE70" s="285"/>
      <c r="ODF70" s="285"/>
      <c r="ODG70" s="285"/>
      <c r="ODH70" s="285"/>
      <c r="ODI70" s="285"/>
      <c r="ODJ70" s="285"/>
      <c r="ODK70" s="285"/>
      <c r="ODL70" s="285"/>
      <c r="ODM70" s="285"/>
      <c r="ODN70" s="285"/>
      <c r="ODO70" s="285"/>
      <c r="ODP70" s="285"/>
      <c r="ODQ70" s="285"/>
      <c r="ODR70" s="285"/>
      <c r="ODS70" s="285"/>
      <c r="ODT70" s="285"/>
      <c r="ODU70" s="285"/>
      <c r="ODV70" s="285"/>
      <c r="ODW70" s="285"/>
      <c r="ODX70" s="285"/>
      <c r="ODY70" s="285"/>
      <c r="ODZ70" s="285"/>
      <c r="OEA70" s="285"/>
      <c r="OEB70" s="285"/>
      <c r="OEC70" s="285"/>
      <c r="OED70" s="285"/>
      <c r="OEE70" s="285"/>
      <c r="OEF70" s="285"/>
      <c r="OEG70" s="285"/>
      <c r="OEH70" s="285"/>
      <c r="OEI70" s="285"/>
      <c r="OEJ70" s="285"/>
      <c r="OEK70" s="285"/>
      <c r="OEL70" s="285"/>
      <c r="OEM70" s="285"/>
      <c r="OEN70" s="285"/>
      <c r="OEO70" s="285"/>
      <c r="OEP70" s="285"/>
      <c r="OEQ70" s="285"/>
      <c r="OER70" s="285"/>
      <c r="OES70" s="285"/>
      <c r="OET70" s="285"/>
      <c r="OEU70" s="285"/>
      <c r="OEV70" s="285"/>
      <c r="OEW70" s="285"/>
      <c r="OEX70" s="285"/>
      <c r="OEY70" s="285"/>
      <c r="OEZ70" s="285"/>
      <c r="OFA70" s="285"/>
      <c r="OFB70" s="285"/>
      <c r="OFC70" s="285"/>
      <c r="OFD70" s="285"/>
      <c r="OFE70" s="285"/>
      <c r="OFF70" s="285"/>
      <c r="OFG70" s="285"/>
      <c r="OFH70" s="285"/>
      <c r="OFI70" s="285"/>
      <c r="OFJ70" s="285"/>
      <c r="OFK70" s="285"/>
      <c r="OFL70" s="285"/>
      <c r="OFM70" s="285"/>
      <c r="OFN70" s="285"/>
      <c r="OFO70" s="285"/>
      <c r="OFP70" s="285"/>
      <c r="OFQ70" s="285"/>
      <c r="OFR70" s="285"/>
      <c r="OFS70" s="285"/>
      <c r="OFT70" s="285"/>
      <c r="OFU70" s="285"/>
      <c r="OFV70" s="285"/>
      <c r="OFW70" s="285"/>
      <c r="OFX70" s="285"/>
      <c r="OFY70" s="285"/>
      <c r="OFZ70" s="285"/>
      <c r="OGA70" s="285"/>
      <c r="OGB70" s="285"/>
      <c r="OGC70" s="285"/>
      <c r="OGD70" s="285"/>
      <c r="OGE70" s="285"/>
      <c r="OGF70" s="285"/>
      <c r="OGG70" s="285"/>
      <c r="OGH70" s="285"/>
      <c r="OGI70" s="285"/>
      <c r="OGJ70" s="285"/>
      <c r="OGK70" s="285"/>
      <c r="OGL70" s="285"/>
      <c r="OGM70" s="285"/>
      <c r="OGN70" s="285"/>
      <c r="OGO70" s="285"/>
      <c r="OGP70" s="285"/>
      <c r="OGQ70" s="285"/>
      <c r="OGR70" s="285"/>
      <c r="OGS70" s="285"/>
      <c r="OGT70" s="285"/>
      <c r="OGU70" s="285"/>
      <c r="OGV70" s="285"/>
      <c r="OGW70" s="285"/>
      <c r="OGX70" s="285"/>
      <c r="OGY70" s="285"/>
      <c r="OGZ70" s="285"/>
      <c r="OHA70" s="285"/>
      <c r="OHB70" s="285"/>
      <c r="OHC70" s="285"/>
      <c r="OHD70" s="285"/>
      <c r="OHE70" s="285"/>
      <c r="OHF70" s="285"/>
      <c r="OHG70" s="285"/>
      <c r="OHH70" s="285"/>
      <c r="OHI70" s="285"/>
      <c r="OHJ70" s="285"/>
      <c r="OHK70" s="285"/>
      <c r="OHL70" s="285"/>
      <c r="OHM70" s="285"/>
      <c r="OHN70" s="285"/>
      <c r="OHO70" s="285"/>
      <c r="OHP70" s="285"/>
      <c r="OHQ70" s="285"/>
      <c r="OHR70" s="285"/>
      <c r="OHS70" s="285"/>
      <c r="OHT70" s="285"/>
      <c r="OHU70" s="285"/>
      <c r="OHV70" s="285"/>
      <c r="OHW70" s="285"/>
      <c r="OHX70" s="285"/>
      <c r="OHY70" s="285"/>
      <c r="OHZ70" s="285"/>
      <c r="OIA70" s="285"/>
      <c r="OIB70" s="285"/>
      <c r="OIC70" s="285"/>
      <c r="OID70" s="285"/>
      <c r="OIE70" s="285"/>
      <c r="OIF70" s="285"/>
      <c r="OIG70" s="285"/>
      <c r="OIH70" s="285"/>
      <c r="OII70" s="285"/>
      <c r="OIJ70" s="285"/>
      <c r="OIK70" s="285"/>
      <c r="OIL70" s="285"/>
      <c r="OIM70" s="285"/>
      <c r="OIN70" s="285"/>
      <c r="OIO70" s="285"/>
      <c r="OIP70" s="285"/>
      <c r="OIQ70" s="285"/>
      <c r="OIR70" s="285"/>
      <c r="OIS70" s="285"/>
      <c r="OIT70" s="285"/>
      <c r="OIU70" s="285"/>
      <c r="OIV70" s="285"/>
      <c r="OIW70" s="285"/>
      <c r="OIX70" s="285"/>
      <c r="OIY70" s="285"/>
      <c r="OIZ70" s="285"/>
      <c r="OJA70" s="285"/>
      <c r="OJB70" s="285"/>
      <c r="OJC70" s="285"/>
      <c r="OJD70" s="285"/>
      <c r="OJE70" s="285"/>
      <c r="OJF70" s="285"/>
      <c r="OJG70" s="285"/>
      <c r="OJH70" s="285"/>
      <c r="OJI70" s="285"/>
      <c r="OJJ70" s="285"/>
      <c r="OJK70" s="285"/>
      <c r="OJL70" s="285"/>
      <c r="OJM70" s="285"/>
      <c r="OJN70" s="285"/>
      <c r="OJO70" s="285"/>
      <c r="OJP70" s="285"/>
      <c r="OJQ70" s="285"/>
      <c r="OJR70" s="285"/>
      <c r="OJS70" s="285"/>
      <c r="OJT70" s="285"/>
      <c r="OJU70" s="285"/>
      <c r="OJV70" s="285"/>
      <c r="OJW70" s="285"/>
      <c r="OJX70" s="285"/>
      <c r="OJY70" s="285"/>
      <c r="OJZ70" s="285"/>
      <c r="OKA70" s="285"/>
      <c r="OKB70" s="285"/>
      <c r="OKC70" s="285"/>
      <c r="OKD70" s="285"/>
      <c r="OKE70" s="285"/>
      <c r="OKF70" s="285"/>
      <c r="OKG70" s="285"/>
      <c r="OKH70" s="285"/>
      <c r="OKI70" s="285"/>
      <c r="OKJ70" s="285"/>
      <c r="OKK70" s="285"/>
      <c r="OKL70" s="285"/>
      <c r="OKM70" s="285"/>
      <c r="OKN70" s="285"/>
      <c r="OKO70" s="285"/>
      <c r="OKP70" s="285"/>
      <c r="OKQ70" s="285"/>
      <c r="OKR70" s="285"/>
      <c r="OKS70" s="285"/>
      <c r="OKT70" s="285"/>
      <c r="OKU70" s="285"/>
      <c r="OKV70" s="285"/>
      <c r="OKW70" s="285"/>
      <c r="OKX70" s="285"/>
      <c r="OKY70" s="285"/>
      <c r="OKZ70" s="285"/>
      <c r="OLA70" s="285"/>
      <c r="OLB70" s="285"/>
      <c r="OLC70" s="285"/>
      <c r="OLD70" s="285"/>
      <c r="OLE70" s="285"/>
      <c r="OLF70" s="285"/>
      <c r="OLG70" s="285"/>
      <c r="OLH70" s="285"/>
      <c r="OLI70" s="285"/>
      <c r="OLJ70" s="285"/>
      <c r="OLK70" s="285"/>
      <c r="OLL70" s="285"/>
      <c r="OLM70" s="285"/>
      <c r="OLN70" s="285"/>
      <c r="OLO70" s="285"/>
      <c r="OLP70" s="285"/>
      <c r="OLQ70" s="285"/>
      <c r="OLR70" s="285"/>
      <c r="OLS70" s="285"/>
      <c r="OLT70" s="285"/>
      <c r="OLU70" s="285"/>
      <c r="OLV70" s="285"/>
      <c r="OLW70" s="285"/>
      <c r="OLX70" s="285"/>
      <c r="OLY70" s="285"/>
      <c r="OLZ70" s="285"/>
      <c r="OMA70" s="285"/>
      <c r="OMB70" s="285"/>
      <c r="OMC70" s="285"/>
      <c r="OMD70" s="285"/>
      <c r="OME70" s="285"/>
      <c r="OMF70" s="285"/>
      <c r="OMG70" s="285"/>
      <c r="OMH70" s="285"/>
      <c r="OMI70" s="285"/>
      <c r="OMJ70" s="285"/>
      <c r="OMK70" s="285"/>
      <c r="OML70" s="285"/>
      <c r="OMM70" s="285"/>
      <c r="OMN70" s="285"/>
      <c r="OMO70" s="285"/>
      <c r="OMP70" s="285"/>
      <c r="OMQ70" s="285"/>
      <c r="OMR70" s="285"/>
      <c r="OMS70" s="285"/>
      <c r="OMT70" s="285"/>
      <c r="OMU70" s="285"/>
      <c r="OMV70" s="285"/>
      <c r="OMW70" s="285"/>
      <c r="OMX70" s="285"/>
      <c r="OMY70" s="285"/>
      <c r="OMZ70" s="285"/>
      <c r="ONA70" s="285"/>
      <c r="ONB70" s="285"/>
      <c r="ONC70" s="285"/>
      <c r="OND70" s="285"/>
      <c r="ONE70" s="285"/>
      <c r="ONF70" s="285"/>
      <c r="ONG70" s="285"/>
      <c r="ONH70" s="285"/>
      <c r="ONI70" s="285"/>
      <c r="ONJ70" s="285"/>
      <c r="ONK70" s="285"/>
      <c r="ONL70" s="285"/>
      <c r="ONM70" s="285"/>
      <c r="ONN70" s="285"/>
      <c r="ONO70" s="285"/>
      <c r="ONP70" s="285"/>
      <c r="ONQ70" s="285"/>
      <c r="ONR70" s="285"/>
      <c r="ONS70" s="285"/>
      <c r="ONT70" s="285"/>
      <c r="ONU70" s="285"/>
      <c r="ONV70" s="285"/>
      <c r="ONW70" s="285"/>
      <c r="ONX70" s="285"/>
      <c r="ONY70" s="285"/>
      <c r="ONZ70" s="285"/>
      <c r="OOA70" s="285"/>
      <c r="OOB70" s="285"/>
      <c r="OOC70" s="285"/>
      <c r="OOD70" s="285"/>
      <c r="OOE70" s="285"/>
      <c r="OOF70" s="285"/>
      <c r="OOG70" s="285"/>
      <c r="OOH70" s="285"/>
      <c r="OOI70" s="285"/>
      <c r="OOJ70" s="285"/>
      <c r="OOK70" s="285"/>
      <c r="OOL70" s="285"/>
      <c r="OOM70" s="285"/>
      <c r="OON70" s="285"/>
      <c r="OOO70" s="285"/>
      <c r="OOP70" s="285"/>
      <c r="OOQ70" s="285"/>
      <c r="OOR70" s="285"/>
      <c r="OOS70" s="285"/>
      <c r="OOT70" s="285"/>
      <c r="OOU70" s="285"/>
      <c r="OOV70" s="285"/>
      <c r="OOW70" s="285"/>
      <c r="OOX70" s="285"/>
      <c r="OOY70" s="285"/>
      <c r="OOZ70" s="285"/>
      <c r="OPA70" s="285"/>
      <c r="OPB70" s="285"/>
      <c r="OPC70" s="285"/>
      <c r="OPD70" s="285"/>
      <c r="OPE70" s="285"/>
      <c r="OPF70" s="285"/>
      <c r="OPG70" s="285"/>
      <c r="OPH70" s="285"/>
      <c r="OPI70" s="285"/>
      <c r="OPJ70" s="285"/>
      <c r="OPK70" s="285"/>
      <c r="OPL70" s="285"/>
      <c r="OPM70" s="285"/>
      <c r="OPN70" s="285"/>
      <c r="OPO70" s="285"/>
      <c r="OPP70" s="285"/>
      <c r="OPQ70" s="285"/>
      <c r="OPR70" s="285"/>
      <c r="OPS70" s="285"/>
      <c r="OPT70" s="285"/>
      <c r="OPU70" s="285"/>
      <c r="OPV70" s="285"/>
      <c r="OPW70" s="285"/>
      <c r="OPX70" s="285"/>
      <c r="OPY70" s="285"/>
      <c r="OPZ70" s="285"/>
      <c r="OQA70" s="285"/>
      <c r="OQB70" s="285"/>
      <c r="OQC70" s="285"/>
      <c r="OQD70" s="285"/>
      <c r="OQE70" s="285"/>
      <c r="OQF70" s="285"/>
      <c r="OQG70" s="285"/>
      <c r="OQH70" s="285"/>
      <c r="OQI70" s="285"/>
      <c r="OQJ70" s="285"/>
      <c r="OQK70" s="285"/>
      <c r="OQL70" s="285"/>
      <c r="OQM70" s="285"/>
      <c r="OQN70" s="285"/>
      <c r="OQO70" s="285"/>
      <c r="OQP70" s="285"/>
      <c r="OQQ70" s="285"/>
      <c r="OQR70" s="285"/>
      <c r="OQS70" s="285"/>
      <c r="OQT70" s="285"/>
      <c r="OQU70" s="285"/>
      <c r="OQV70" s="285"/>
      <c r="OQW70" s="285"/>
      <c r="OQX70" s="285"/>
      <c r="OQY70" s="285"/>
      <c r="OQZ70" s="285"/>
      <c r="ORA70" s="285"/>
      <c r="ORB70" s="285"/>
      <c r="ORC70" s="285"/>
      <c r="ORD70" s="285"/>
      <c r="ORE70" s="285"/>
      <c r="ORF70" s="285"/>
      <c r="ORG70" s="285"/>
      <c r="ORH70" s="285"/>
      <c r="ORI70" s="285"/>
      <c r="ORJ70" s="285"/>
      <c r="ORK70" s="285"/>
      <c r="ORL70" s="285"/>
      <c r="ORM70" s="285"/>
      <c r="ORN70" s="285"/>
      <c r="ORO70" s="285"/>
      <c r="ORP70" s="285"/>
      <c r="ORQ70" s="285"/>
      <c r="ORR70" s="285"/>
      <c r="ORS70" s="285"/>
      <c r="ORT70" s="285"/>
      <c r="ORU70" s="285"/>
      <c r="ORV70" s="285"/>
      <c r="ORW70" s="285"/>
      <c r="ORX70" s="285"/>
      <c r="ORY70" s="285"/>
      <c r="ORZ70" s="285"/>
      <c r="OSA70" s="285"/>
      <c r="OSB70" s="285"/>
      <c r="OSC70" s="285"/>
      <c r="OSD70" s="285"/>
      <c r="OSE70" s="285"/>
      <c r="OSF70" s="285"/>
      <c r="OSG70" s="285"/>
      <c r="OSH70" s="285"/>
      <c r="OSI70" s="285"/>
      <c r="OSJ70" s="285"/>
      <c r="OSK70" s="285"/>
      <c r="OSL70" s="285"/>
      <c r="OSM70" s="285"/>
      <c r="OSN70" s="285"/>
      <c r="OSO70" s="285"/>
      <c r="OSP70" s="285"/>
      <c r="OSQ70" s="285"/>
      <c r="OSR70" s="285"/>
      <c r="OSS70" s="285"/>
      <c r="OST70" s="285"/>
      <c r="OSU70" s="285"/>
      <c r="OSV70" s="285"/>
      <c r="OSW70" s="285"/>
      <c r="OSX70" s="285"/>
      <c r="OSY70" s="285"/>
      <c r="OSZ70" s="285"/>
      <c r="OTA70" s="285"/>
      <c r="OTB70" s="285"/>
      <c r="OTC70" s="285"/>
      <c r="OTD70" s="285"/>
      <c r="OTE70" s="285"/>
      <c r="OTF70" s="285"/>
      <c r="OTG70" s="285"/>
      <c r="OTH70" s="285"/>
      <c r="OTI70" s="285"/>
      <c r="OTJ70" s="285"/>
      <c r="OTK70" s="285"/>
      <c r="OTL70" s="285"/>
      <c r="OTM70" s="285"/>
      <c r="OTN70" s="285"/>
      <c r="OTO70" s="285"/>
      <c r="OTP70" s="285"/>
      <c r="OTQ70" s="285"/>
      <c r="OTR70" s="285"/>
      <c r="OTS70" s="285"/>
      <c r="OTT70" s="285"/>
      <c r="OTU70" s="285"/>
      <c r="OTV70" s="285"/>
      <c r="OTW70" s="285"/>
      <c r="OTX70" s="285"/>
      <c r="OTY70" s="285"/>
      <c r="OTZ70" s="285"/>
      <c r="OUA70" s="285"/>
      <c r="OUB70" s="285"/>
      <c r="OUC70" s="285"/>
      <c r="OUD70" s="285"/>
      <c r="OUE70" s="285"/>
      <c r="OUF70" s="285"/>
      <c r="OUG70" s="285"/>
      <c r="OUH70" s="285"/>
      <c r="OUI70" s="285"/>
      <c r="OUJ70" s="285"/>
      <c r="OUK70" s="285"/>
      <c r="OUL70" s="285"/>
      <c r="OUM70" s="285"/>
      <c r="OUN70" s="285"/>
      <c r="OUO70" s="285"/>
      <c r="OUP70" s="285"/>
      <c r="OUQ70" s="285"/>
      <c r="OUR70" s="285"/>
      <c r="OUS70" s="285"/>
      <c r="OUT70" s="285"/>
      <c r="OUU70" s="285"/>
      <c r="OUV70" s="285"/>
      <c r="OUW70" s="285"/>
      <c r="OUX70" s="285"/>
      <c r="OUY70" s="285"/>
      <c r="OUZ70" s="285"/>
      <c r="OVA70" s="285"/>
      <c r="OVB70" s="285"/>
      <c r="OVC70" s="285"/>
      <c r="OVD70" s="285"/>
      <c r="OVE70" s="285"/>
      <c r="OVF70" s="285"/>
      <c r="OVG70" s="285"/>
      <c r="OVH70" s="285"/>
      <c r="OVI70" s="285"/>
      <c r="OVJ70" s="285"/>
      <c r="OVK70" s="285"/>
      <c r="OVL70" s="285"/>
      <c r="OVM70" s="285"/>
      <c r="OVN70" s="285"/>
      <c r="OVO70" s="285"/>
      <c r="OVP70" s="285"/>
      <c r="OVQ70" s="285"/>
      <c r="OVR70" s="285"/>
      <c r="OVS70" s="285"/>
      <c r="OVT70" s="285"/>
      <c r="OVU70" s="285"/>
      <c r="OVV70" s="285"/>
      <c r="OVW70" s="285"/>
      <c r="OVX70" s="285"/>
      <c r="OVY70" s="285"/>
      <c r="OVZ70" s="285"/>
      <c r="OWA70" s="285"/>
      <c r="OWB70" s="285"/>
      <c r="OWC70" s="285"/>
      <c r="OWD70" s="285"/>
      <c r="OWE70" s="285"/>
      <c r="OWF70" s="285"/>
      <c r="OWG70" s="285"/>
      <c r="OWH70" s="285"/>
      <c r="OWI70" s="285"/>
      <c r="OWJ70" s="285"/>
      <c r="OWK70" s="285"/>
      <c r="OWL70" s="285"/>
      <c r="OWM70" s="285"/>
      <c r="OWN70" s="285"/>
      <c r="OWO70" s="285"/>
      <c r="OWP70" s="285"/>
      <c r="OWQ70" s="285"/>
      <c r="OWR70" s="285"/>
      <c r="OWS70" s="285"/>
      <c r="OWT70" s="285"/>
      <c r="OWU70" s="285"/>
      <c r="OWV70" s="285"/>
      <c r="OWW70" s="285"/>
      <c r="OWX70" s="285"/>
      <c r="OWY70" s="285"/>
      <c r="OWZ70" s="285"/>
      <c r="OXA70" s="285"/>
      <c r="OXB70" s="285"/>
      <c r="OXC70" s="285"/>
      <c r="OXD70" s="285"/>
      <c r="OXE70" s="285"/>
      <c r="OXF70" s="285"/>
      <c r="OXG70" s="285"/>
      <c r="OXH70" s="285"/>
      <c r="OXI70" s="285"/>
      <c r="OXJ70" s="285"/>
      <c r="OXK70" s="285"/>
      <c r="OXL70" s="285"/>
      <c r="OXM70" s="285"/>
      <c r="OXN70" s="285"/>
      <c r="OXO70" s="285"/>
      <c r="OXP70" s="285"/>
      <c r="OXQ70" s="285"/>
      <c r="OXR70" s="285"/>
      <c r="OXS70" s="285"/>
      <c r="OXT70" s="285"/>
      <c r="OXU70" s="285"/>
      <c r="OXV70" s="285"/>
      <c r="OXW70" s="285"/>
      <c r="OXX70" s="285"/>
      <c r="OXY70" s="285"/>
      <c r="OXZ70" s="285"/>
      <c r="OYA70" s="285"/>
      <c r="OYB70" s="285"/>
      <c r="OYC70" s="285"/>
      <c r="OYD70" s="285"/>
      <c r="OYE70" s="285"/>
      <c r="OYF70" s="285"/>
      <c r="OYG70" s="285"/>
      <c r="OYH70" s="285"/>
      <c r="OYI70" s="285"/>
      <c r="OYJ70" s="285"/>
      <c r="OYK70" s="285"/>
      <c r="OYL70" s="285"/>
      <c r="OYM70" s="285"/>
      <c r="OYN70" s="285"/>
      <c r="OYO70" s="285"/>
      <c r="OYP70" s="285"/>
      <c r="OYQ70" s="285"/>
      <c r="OYR70" s="285"/>
      <c r="OYS70" s="285"/>
      <c r="OYT70" s="285"/>
      <c r="OYU70" s="285"/>
      <c r="OYV70" s="285"/>
      <c r="OYW70" s="285"/>
      <c r="OYX70" s="285"/>
      <c r="OYY70" s="285"/>
      <c r="OYZ70" s="285"/>
      <c r="OZA70" s="285"/>
      <c r="OZB70" s="285"/>
      <c r="OZC70" s="285"/>
      <c r="OZD70" s="285"/>
      <c r="OZE70" s="285"/>
      <c r="OZF70" s="285"/>
      <c r="OZG70" s="285"/>
      <c r="OZH70" s="285"/>
      <c r="OZI70" s="285"/>
      <c r="OZJ70" s="285"/>
      <c r="OZK70" s="285"/>
      <c r="OZL70" s="285"/>
      <c r="OZM70" s="285"/>
      <c r="OZN70" s="285"/>
      <c r="OZO70" s="285"/>
      <c r="OZP70" s="285"/>
      <c r="OZQ70" s="285"/>
      <c r="OZR70" s="285"/>
      <c r="OZS70" s="285"/>
      <c r="OZT70" s="285"/>
      <c r="OZU70" s="285"/>
      <c r="OZV70" s="285"/>
      <c r="OZW70" s="285"/>
      <c r="OZX70" s="285"/>
      <c r="OZY70" s="285"/>
      <c r="OZZ70" s="285"/>
      <c r="PAA70" s="285"/>
      <c r="PAB70" s="285"/>
      <c r="PAC70" s="285"/>
      <c r="PAD70" s="285"/>
      <c r="PAE70" s="285"/>
      <c r="PAF70" s="285"/>
      <c r="PAG70" s="285"/>
      <c r="PAH70" s="285"/>
      <c r="PAI70" s="285"/>
      <c r="PAJ70" s="285"/>
      <c r="PAK70" s="285"/>
      <c r="PAL70" s="285"/>
      <c r="PAM70" s="285"/>
      <c r="PAN70" s="285"/>
      <c r="PAO70" s="285"/>
      <c r="PAP70" s="285"/>
      <c r="PAQ70" s="285"/>
      <c r="PAR70" s="285"/>
      <c r="PAS70" s="285"/>
      <c r="PAT70" s="285"/>
      <c r="PAU70" s="285"/>
      <c r="PAV70" s="285"/>
      <c r="PAW70" s="285"/>
      <c r="PAX70" s="285"/>
      <c r="PAY70" s="285"/>
      <c r="PAZ70" s="285"/>
      <c r="PBA70" s="285"/>
      <c r="PBB70" s="285"/>
      <c r="PBC70" s="285"/>
      <c r="PBD70" s="285"/>
      <c r="PBE70" s="285"/>
      <c r="PBF70" s="285"/>
      <c r="PBG70" s="285"/>
      <c r="PBH70" s="285"/>
      <c r="PBI70" s="285"/>
      <c r="PBJ70" s="285"/>
      <c r="PBK70" s="285"/>
      <c r="PBL70" s="285"/>
      <c r="PBM70" s="285"/>
      <c r="PBN70" s="285"/>
      <c r="PBO70" s="285"/>
      <c r="PBP70" s="285"/>
      <c r="PBQ70" s="285"/>
      <c r="PBR70" s="285"/>
      <c r="PBS70" s="285"/>
      <c r="PBT70" s="285"/>
      <c r="PBU70" s="285"/>
      <c r="PBV70" s="285"/>
      <c r="PBW70" s="285"/>
      <c r="PBX70" s="285"/>
      <c r="PBY70" s="285"/>
      <c r="PBZ70" s="285"/>
      <c r="PCA70" s="285"/>
      <c r="PCB70" s="285"/>
      <c r="PCC70" s="285"/>
      <c r="PCD70" s="285"/>
      <c r="PCE70" s="285"/>
      <c r="PCF70" s="285"/>
      <c r="PCG70" s="285"/>
      <c r="PCH70" s="285"/>
      <c r="PCI70" s="285"/>
      <c r="PCJ70" s="285"/>
      <c r="PCK70" s="285"/>
      <c r="PCL70" s="285"/>
      <c r="PCM70" s="285"/>
      <c r="PCN70" s="285"/>
      <c r="PCO70" s="285"/>
      <c r="PCP70" s="285"/>
      <c r="PCQ70" s="285"/>
      <c r="PCR70" s="285"/>
      <c r="PCS70" s="285"/>
      <c r="PCT70" s="285"/>
      <c r="PCU70" s="285"/>
      <c r="PCV70" s="285"/>
      <c r="PCW70" s="285"/>
      <c r="PCX70" s="285"/>
      <c r="PCY70" s="285"/>
      <c r="PCZ70" s="285"/>
      <c r="PDA70" s="285"/>
      <c r="PDB70" s="285"/>
      <c r="PDC70" s="285"/>
      <c r="PDD70" s="285"/>
      <c r="PDE70" s="285"/>
      <c r="PDF70" s="285"/>
      <c r="PDG70" s="285"/>
      <c r="PDH70" s="285"/>
      <c r="PDI70" s="285"/>
      <c r="PDJ70" s="285"/>
      <c r="PDK70" s="285"/>
      <c r="PDL70" s="285"/>
      <c r="PDM70" s="285"/>
      <c r="PDN70" s="285"/>
      <c r="PDO70" s="285"/>
      <c r="PDP70" s="285"/>
      <c r="PDQ70" s="285"/>
      <c r="PDR70" s="285"/>
      <c r="PDS70" s="285"/>
      <c r="PDT70" s="285"/>
      <c r="PDU70" s="285"/>
      <c r="PDV70" s="285"/>
      <c r="PDW70" s="285"/>
      <c r="PDX70" s="285"/>
      <c r="PDY70" s="285"/>
      <c r="PDZ70" s="285"/>
      <c r="PEA70" s="285"/>
      <c r="PEB70" s="285"/>
      <c r="PEC70" s="285"/>
      <c r="PED70" s="285"/>
      <c r="PEE70" s="285"/>
      <c r="PEF70" s="285"/>
      <c r="PEG70" s="285"/>
      <c r="PEH70" s="285"/>
      <c r="PEI70" s="285"/>
      <c r="PEJ70" s="285"/>
      <c r="PEK70" s="285"/>
      <c r="PEL70" s="285"/>
      <c r="PEM70" s="285"/>
      <c r="PEN70" s="285"/>
      <c r="PEO70" s="285"/>
      <c r="PEP70" s="285"/>
      <c r="PEQ70" s="285"/>
      <c r="PER70" s="285"/>
      <c r="PES70" s="285"/>
      <c r="PET70" s="285"/>
      <c r="PEU70" s="285"/>
      <c r="PEV70" s="285"/>
      <c r="PEW70" s="285"/>
      <c r="PEX70" s="285"/>
      <c r="PEY70" s="285"/>
      <c r="PEZ70" s="285"/>
      <c r="PFA70" s="285"/>
      <c r="PFB70" s="285"/>
      <c r="PFC70" s="285"/>
      <c r="PFD70" s="285"/>
      <c r="PFE70" s="285"/>
      <c r="PFF70" s="285"/>
      <c r="PFG70" s="285"/>
      <c r="PFH70" s="285"/>
      <c r="PFI70" s="285"/>
      <c r="PFJ70" s="285"/>
      <c r="PFK70" s="285"/>
      <c r="PFL70" s="285"/>
      <c r="PFM70" s="285"/>
      <c r="PFN70" s="285"/>
      <c r="PFO70" s="285"/>
      <c r="PFP70" s="285"/>
      <c r="PFQ70" s="285"/>
      <c r="PFR70" s="285"/>
      <c r="PFS70" s="285"/>
      <c r="PFT70" s="285"/>
      <c r="PFU70" s="285"/>
      <c r="PFV70" s="285"/>
      <c r="PFW70" s="285"/>
      <c r="PFX70" s="285"/>
      <c r="PFY70" s="285"/>
      <c r="PFZ70" s="285"/>
      <c r="PGA70" s="285"/>
      <c r="PGB70" s="285"/>
      <c r="PGC70" s="285"/>
      <c r="PGD70" s="285"/>
      <c r="PGE70" s="285"/>
      <c r="PGF70" s="285"/>
      <c r="PGG70" s="285"/>
      <c r="PGH70" s="285"/>
      <c r="PGI70" s="285"/>
      <c r="PGJ70" s="285"/>
      <c r="PGK70" s="285"/>
      <c r="PGL70" s="285"/>
      <c r="PGM70" s="285"/>
      <c r="PGN70" s="285"/>
      <c r="PGO70" s="285"/>
      <c r="PGP70" s="285"/>
      <c r="PGQ70" s="285"/>
      <c r="PGR70" s="285"/>
      <c r="PGS70" s="285"/>
      <c r="PGT70" s="285"/>
      <c r="PGU70" s="285"/>
      <c r="PGV70" s="285"/>
      <c r="PGW70" s="285"/>
      <c r="PGX70" s="285"/>
      <c r="PGY70" s="285"/>
      <c r="PGZ70" s="285"/>
      <c r="PHA70" s="285"/>
      <c r="PHB70" s="285"/>
      <c r="PHC70" s="285"/>
      <c r="PHD70" s="285"/>
      <c r="PHE70" s="285"/>
      <c r="PHF70" s="285"/>
      <c r="PHG70" s="285"/>
      <c r="PHH70" s="285"/>
      <c r="PHI70" s="285"/>
      <c r="PHJ70" s="285"/>
      <c r="PHK70" s="285"/>
      <c r="PHL70" s="285"/>
      <c r="PHM70" s="285"/>
      <c r="PHN70" s="285"/>
      <c r="PHO70" s="285"/>
      <c r="PHP70" s="285"/>
      <c r="PHQ70" s="285"/>
      <c r="PHR70" s="285"/>
      <c r="PHS70" s="285"/>
      <c r="PHT70" s="285"/>
      <c r="PHU70" s="285"/>
      <c r="PHV70" s="285"/>
      <c r="PHW70" s="285"/>
      <c r="PHX70" s="285"/>
      <c r="PHY70" s="285"/>
      <c r="PHZ70" s="285"/>
      <c r="PIA70" s="285"/>
      <c r="PIB70" s="285"/>
      <c r="PIC70" s="285"/>
      <c r="PID70" s="285"/>
      <c r="PIE70" s="285"/>
      <c r="PIF70" s="285"/>
      <c r="PIG70" s="285"/>
      <c r="PIH70" s="285"/>
      <c r="PII70" s="285"/>
      <c r="PIJ70" s="285"/>
      <c r="PIK70" s="285"/>
      <c r="PIL70" s="285"/>
      <c r="PIM70" s="285"/>
      <c r="PIN70" s="285"/>
      <c r="PIO70" s="285"/>
      <c r="PIP70" s="285"/>
      <c r="PIQ70" s="285"/>
      <c r="PIR70" s="285"/>
      <c r="PIS70" s="285"/>
      <c r="PIT70" s="285"/>
      <c r="PIU70" s="285"/>
      <c r="PIV70" s="285"/>
      <c r="PIW70" s="285"/>
      <c r="PIX70" s="285"/>
      <c r="PIY70" s="285"/>
      <c r="PIZ70" s="285"/>
      <c r="PJA70" s="285"/>
      <c r="PJB70" s="285"/>
      <c r="PJC70" s="285"/>
      <c r="PJD70" s="285"/>
      <c r="PJE70" s="285"/>
      <c r="PJF70" s="285"/>
      <c r="PJG70" s="285"/>
      <c r="PJH70" s="285"/>
      <c r="PJI70" s="285"/>
      <c r="PJJ70" s="285"/>
      <c r="PJK70" s="285"/>
      <c r="PJL70" s="285"/>
      <c r="PJM70" s="285"/>
      <c r="PJN70" s="285"/>
      <c r="PJO70" s="285"/>
      <c r="PJP70" s="285"/>
      <c r="PJQ70" s="285"/>
      <c r="PJR70" s="285"/>
      <c r="PJS70" s="285"/>
      <c r="PJT70" s="285"/>
      <c r="PJU70" s="285"/>
      <c r="PJV70" s="285"/>
      <c r="PJW70" s="285"/>
      <c r="PJX70" s="285"/>
      <c r="PJY70" s="285"/>
      <c r="PJZ70" s="285"/>
      <c r="PKA70" s="285"/>
      <c r="PKB70" s="285"/>
      <c r="PKC70" s="285"/>
      <c r="PKD70" s="285"/>
      <c r="PKE70" s="285"/>
      <c r="PKF70" s="285"/>
      <c r="PKG70" s="285"/>
      <c r="PKH70" s="285"/>
      <c r="PKI70" s="285"/>
      <c r="PKJ70" s="285"/>
      <c r="PKK70" s="285"/>
      <c r="PKL70" s="285"/>
      <c r="PKM70" s="285"/>
      <c r="PKN70" s="285"/>
      <c r="PKO70" s="285"/>
      <c r="PKP70" s="285"/>
      <c r="PKQ70" s="285"/>
      <c r="PKR70" s="285"/>
      <c r="PKS70" s="285"/>
      <c r="PKT70" s="285"/>
      <c r="PKU70" s="285"/>
      <c r="PKV70" s="285"/>
      <c r="PKW70" s="285"/>
      <c r="PKX70" s="285"/>
      <c r="PKY70" s="285"/>
      <c r="PKZ70" s="285"/>
      <c r="PLA70" s="285"/>
      <c r="PLB70" s="285"/>
      <c r="PLC70" s="285"/>
      <c r="PLD70" s="285"/>
      <c r="PLE70" s="285"/>
      <c r="PLF70" s="285"/>
      <c r="PLG70" s="285"/>
      <c r="PLH70" s="285"/>
      <c r="PLI70" s="285"/>
      <c r="PLJ70" s="285"/>
      <c r="PLK70" s="285"/>
      <c r="PLL70" s="285"/>
      <c r="PLM70" s="285"/>
      <c r="PLN70" s="285"/>
      <c r="PLO70" s="285"/>
      <c r="PLP70" s="285"/>
      <c r="PLQ70" s="285"/>
      <c r="PLR70" s="285"/>
      <c r="PLS70" s="285"/>
      <c r="PLT70" s="285"/>
      <c r="PLU70" s="285"/>
      <c r="PLV70" s="285"/>
      <c r="PLW70" s="285"/>
      <c r="PLX70" s="285"/>
      <c r="PLY70" s="285"/>
      <c r="PLZ70" s="285"/>
      <c r="PMA70" s="285"/>
      <c r="PMB70" s="285"/>
      <c r="PMC70" s="285"/>
      <c r="PMD70" s="285"/>
      <c r="PME70" s="285"/>
      <c r="PMF70" s="285"/>
      <c r="PMG70" s="285"/>
      <c r="PMH70" s="285"/>
      <c r="PMI70" s="285"/>
      <c r="PMJ70" s="285"/>
      <c r="PMK70" s="285"/>
      <c r="PML70" s="285"/>
      <c r="PMM70" s="285"/>
      <c r="PMN70" s="285"/>
      <c r="PMO70" s="285"/>
      <c r="PMP70" s="285"/>
      <c r="PMQ70" s="285"/>
      <c r="PMR70" s="285"/>
      <c r="PMS70" s="285"/>
      <c r="PMT70" s="285"/>
      <c r="PMU70" s="285"/>
      <c r="PMV70" s="285"/>
      <c r="PMW70" s="285"/>
      <c r="PMX70" s="285"/>
      <c r="PMY70" s="285"/>
      <c r="PMZ70" s="285"/>
      <c r="PNA70" s="285"/>
      <c r="PNB70" s="285"/>
      <c r="PNC70" s="285"/>
      <c r="PND70" s="285"/>
      <c r="PNE70" s="285"/>
      <c r="PNF70" s="285"/>
      <c r="PNG70" s="285"/>
      <c r="PNH70" s="285"/>
      <c r="PNI70" s="285"/>
      <c r="PNJ70" s="285"/>
      <c r="PNK70" s="285"/>
      <c r="PNL70" s="285"/>
      <c r="PNM70" s="285"/>
      <c r="PNN70" s="285"/>
      <c r="PNO70" s="285"/>
      <c r="PNP70" s="285"/>
      <c r="PNQ70" s="285"/>
      <c r="PNR70" s="285"/>
      <c r="PNS70" s="285"/>
      <c r="PNT70" s="285"/>
      <c r="PNU70" s="285"/>
      <c r="PNV70" s="285"/>
      <c r="PNW70" s="285"/>
      <c r="PNX70" s="285"/>
      <c r="PNY70" s="285"/>
      <c r="PNZ70" s="285"/>
      <c r="POA70" s="285"/>
      <c r="POB70" s="285"/>
      <c r="POC70" s="285"/>
      <c r="POD70" s="285"/>
      <c r="POE70" s="285"/>
      <c r="POF70" s="285"/>
      <c r="POG70" s="285"/>
      <c r="POH70" s="285"/>
      <c r="POI70" s="285"/>
      <c r="POJ70" s="285"/>
      <c r="POK70" s="285"/>
      <c r="POL70" s="285"/>
      <c r="POM70" s="285"/>
      <c r="PON70" s="285"/>
      <c r="POO70" s="285"/>
      <c r="POP70" s="285"/>
      <c r="POQ70" s="285"/>
      <c r="POR70" s="285"/>
      <c r="POS70" s="285"/>
      <c r="POT70" s="285"/>
      <c r="POU70" s="285"/>
      <c r="POV70" s="285"/>
      <c r="POW70" s="285"/>
      <c r="POX70" s="285"/>
      <c r="POY70" s="285"/>
      <c r="POZ70" s="285"/>
      <c r="PPA70" s="285"/>
      <c r="PPB70" s="285"/>
      <c r="PPC70" s="285"/>
      <c r="PPD70" s="285"/>
      <c r="PPE70" s="285"/>
      <c r="PPF70" s="285"/>
      <c r="PPG70" s="285"/>
      <c r="PPH70" s="285"/>
      <c r="PPI70" s="285"/>
      <c r="PPJ70" s="285"/>
      <c r="PPK70" s="285"/>
      <c r="PPL70" s="285"/>
      <c r="PPM70" s="285"/>
      <c r="PPN70" s="285"/>
      <c r="PPO70" s="285"/>
      <c r="PPP70" s="285"/>
      <c r="PPQ70" s="285"/>
      <c r="PPR70" s="285"/>
      <c r="PPS70" s="285"/>
      <c r="PPT70" s="285"/>
      <c r="PPU70" s="285"/>
      <c r="PPV70" s="285"/>
      <c r="PPW70" s="285"/>
      <c r="PPX70" s="285"/>
      <c r="PPY70" s="285"/>
      <c r="PPZ70" s="285"/>
      <c r="PQA70" s="285"/>
      <c r="PQB70" s="285"/>
      <c r="PQC70" s="285"/>
      <c r="PQD70" s="285"/>
      <c r="PQE70" s="285"/>
      <c r="PQF70" s="285"/>
      <c r="PQG70" s="285"/>
      <c r="PQH70" s="285"/>
      <c r="PQI70" s="285"/>
      <c r="PQJ70" s="285"/>
      <c r="PQK70" s="285"/>
      <c r="PQL70" s="285"/>
      <c r="PQM70" s="285"/>
      <c r="PQN70" s="285"/>
      <c r="PQO70" s="285"/>
      <c r="PQP70" s="285"/>
      <c r="PQQ70" s="285"/>
      <c r="PQR70" s="285"/>
      <c r="PQS70" s="285"/>
      <c r="PQT70" s="285"/>
      <c r="PQU70" s="285"/>
      <c r="PQV70" s="285"/>
      <c r="PQW70" s="285"/>
      <c r="PQX70" s="285"/>
      <c r="PQY70" s="285"/>
      <c r="PQZ70" s="285"/>
      <c r="PRA70" s="285"/>
      <c r="PRB70" s="285"/>
      <c r="PRC70" s="285"/>
      <c r="PRD70" s="285"/>
      <c r="PRE70" s="285"/>
      <c r="PRF70" s="285"/>
      <c r="PRG70" s="285"/>
      <c r="PRH70" s="285"/>
      <c r="PRI70" s="285"/>
      <c r="PRJ70" s="285"/>
      <c r="PRK70" s="285"/>
      <c r="PRL70" s="285"/>
      <c r="PRM70" s="285"/>
      <c r="PRN70" s="285"/>
      <c r="PRO70" s="285"/>
      <c r="PRP70" s="285"/>
      <c r="PRQ70" s="285"/>
      <c r="PRR70" s="285"/>
      <c r="PRS70" s="285"/>
      <c r="PRT70" s="285"/>
      <c r="PRU70" s="285"/>
      <c r="PRV70" s="285"/>
      <c r="PRW70" s="285"/>
      <c r="PRX70" s="285"/>
      <c r="PRY70" s="285"/>
      <c r="PRZ70" s="285"/>
      <c r="PSA70" s="285"/>
      <c r="PSB70" s="285"/>
      <c r="PSC70" s="285"/>
      <c r="PSD70" s="285"/>
      <c r="PSE70" s="285"/>
      <c r="PSF70" s="285"/>
      <c r="PSG70" s="285"/>
      <c r="PSH70" s="285"/>
      <c r="PSI70" s="285"/>
      <c r="PSJ70" s="285"/>
      <c r="PSK70" s="285"/>
      <c r="PSL70" s="285"/>
      <c r="PSM70" s="285"/>
      <c r="PSN70" s="285"/>
      <c r="PSO70" s="285"/>
      <c r="PSP70" s="285"/>
      <c r="PSQ70" s="285"/>
      <c r="PSR70" s="285"/>
      <c r="PSS70" s="285"/>
      <c r="PST70" s="285"/>
      <c r="PSU70" s="285"/>
      <c r="PSV70" s="285"/>
      <c r="PSW70" s="285"/>
      <c r="PSX70" s="285"/>
      <c r="PSY70" s="285"/>
      <c r="PSZ70" s="285"/>
      <c r="PTA70" s="285"/>
      <c r="PTB70" s="285"/>
      <c r="PTC70" s="285"/>
      <c r="PTD70" s="285"/>
      <c r="PTE70" s="285"/>
      <c r="PTF70" s="285"/>
      <c r="PTG70" s="285"/>
      <c r="PTH70" s="285"/>
      <c r="PTI70" s="285"/>
      <c r="PTJ70" s="285"/>
      <c r="PTK70" s="285"/>
      <c r="PTL70" s="285"/>
      <c r="PTM70" s="285"/>
      <c r="PTN70" s="285"/>
      <c r="PTO70" s="285"/>
      <c r="PTP70" s="285"/>
      <c r="PTQ70" s="285"/>
      <c r="PTR70" s="285"/>
      <c r="PTS70" s="285"/>
      <c r="PTT70" s="285"/>
      <c r="PTU70" s="285"/>
      <c r="PTV70" s="285"/>
      <c r="PTW70" s="285"/>
      <c r="PTX70" s="285"/>
      <c r="PTY70" s="285"/>
      <c r="PTZ70" s="285"/>
      <c r="PUA70" s="285"/>
      <c r="PUB70" s="285"/>
      <c r="PUC70" s="285"/>
      <c r="PUD70" s="285"/>
      <c r="PUE70" s="285"/>
      <c r="PUF70" s="285"/>
      <c r="PUG70" s="285"/>
      <c r="PUH70" s="285"/>
      <c r="PUI70" s="285"/>
      <c r="PUJ70" s="285"/>
      <c r="PUK70" s="285"/>
      <c r="PUL70" s="285"/>
      <c r="PUM70" s="285"/>
      <c r="PUN70" s="285"/>
      <c r="PUO70" s="285"/>
      <c r="PUP70" s="285"/>
      <c r="PUQ70" s="285"/>
      <c r="PUR70" s="285"/>
      <c r="PUS70" s="285"/>
      <c r="PUT70" s="285"/>
      <c r="PUU70" s="285"/>
      <c r="PUV70" s="285"/>
      <c r="PUW70" s="285"/>
      <c r="PUX70" s="285"/>
      <c r="PUY70" s="285"/>
      <c r="PUZ70" s="285"/>
      <c r="PVA70" s="285"/>
      <c r="PVB70" s="285"/>
      <c r="PVC70" s="285"/>
      <c r="PVD70" s="285"/>
      <c r="PVE70" s="285"/>
      <c r="PVF70" s="285"/>
      <c r="PVG70" s="285"/>
      <c r="PVH70" s="285"/>
      <c r="PVI70" s="285"/>
      <c r="PVJ70" s="285"/>
      <c r="PVK70" s="285"/>
      <c r="PVL70" s="285"/>
      <c r="PVM70" s="285"/>
      <c r="PVN70" s="285"/>
      <c r="PVO70" s="285"/>
      <c r="PVP70" s="285"/>
      <c r="PVQ70" s="285"/>
      <c r="PVR70" s="285"/>
      <c r="PVS70" s="285"/>
      <c r="PVT70" s="285"/>
      <c r="PVU70" s="285"/>
      <c r="PVV70" s="285"/>
      <c r="PVW70" s="285"/>
      <c r="PVX70" s="285"/>
      <c r="PVY70" s="285"/>
      <c r="PVZ70" s="285"/>
      <c r="PWA70" s="285"/>
      <c r="PWB70" s="285"/>
      <c r="PWC70" s="285"/>
      <c r="PWD70" s="285"/>
      <c r="PWE70" s="285"/>
      <c r="PWF70" s="285"/>
      <c r="PWG70" s="285"/>
      <c r="PWH70" s="285"/>
      <c r="PWI70" s="285"/>
      <c r="PWJ70" s="285"/>
      <c r="PWK70" s="285"/>
      <c r="PWL70" s="285"/>
      <c r="PWM70" s="285"/>
      <c r="PWN70" s="285"/>
      <c r="PWO70" s="285"/>
      <c r="PWP70" s="285"/>
      <c r="PWQ70" s="285"/>
      <c r="PWR70" s="285"/>
      <c r="PWS70" s="285"/>
      <c r="PWT70" s="285"/>
      <c r="PWU70" s="285"/>
      <c r="PWV70" s="285"/>
      <c r="PWW70" s="285"/>
      <c r="PWX70" s="285"/>
      <c r="PWY70" s="285"/>
      <c r="PWZ70" s="285"/>
      <c r="PXA70" s="285"/>
      <c r="PXB70" s="285"/>
      <c r="PXC70" s="285"/>
      <c r="PXD70" s="285"/>
      <c r="PXE70" s="285"/>
      <c r="PXF70" s="285"/>
      <c r="PXG70" s="285"/>
      <c r="PXH70" s="285"/>
      <c r="PXI70" s="285"/>
      <c r="PXJ70" s="285"/>
      <c r="PXK70" s="285"/>
      <c r="PXL70" s="285"/>
      <c r="PXM70" s="285"/>
      <c r="PXN70" s="285"/>
      <c r="PXO70" s="285"/>
      <c r="PXP70" s="285"/>
      <c r="PXQ70" s="285"/>
      <c r="PXR70" s="285"/>
      <c r="PXS70" s="285"/>
      <c r="PXT70" s="285"/>
      <c r="PXU70" s="285"/>
      <c r="PXV70" s="285"/>
      <c r="PXW70" s="285"/>
      <c r="PXX70" s="285"/>
      <c r="PXY70" s="285"/>
      <c r="PXZ70" s="285"/>
      <c r="PYA70" s="285"/>
      <c r="PYB70" s="285"/>
      <c r="PYC70" s="285"/>
      <c r="PYD70" s="285"/>
      <c r="PYE70" s="285"/>
      <c r="PYF70" s="285"/>
      <c r="PYG70" s="285"/>
      <c r="PYH70" s="285"/>
      <c r="PYI70" s="285"/>
      <c r="PYJ70" s="285"/>
      <c r="PYK70" s="285"/>
      <c r="PYL70" s="285"/>
      <c r="PYM70" s="285"/>
      <c r="PYN70" s="285"/>
      <c r="PYO70" s="285"/>
      <c r="PYP70" s="285"/>
      <c r="PYQ70" s="285"/>
      <c r="PYR70" s="285"/>
      <c r="PYS70" s="285"/>
      <c r="PYT70" s="285"/>
      <c r="PYU70" s="285"/>
      <c r="PYV70" s="285"/>
      <c r="PYW70" s="285"/>
      <c r="PYX70" s="285"/>
      <c r="PYY70" s="285"/>
      <c r="PYZ70" s="285"/>
      <c r="PZA70" s="285"/>
      <c r="PZB70" s="285"/>
      <c r="PZC70" s="285"/>
      <c r="PZD70" s="285"/>
      <c r="PZE70" s="285"/>
      <c r="PZF70" s="285"/>
      <c r="PZG70" s="285"/>
      <c r="PZH70" s="285"/>
      <c r="PZI70" s="285"/>
      <c r="PZJ70" s="285"/>
      <c r="PZK70" s="285"/>
      <c r="PZL70" s="285"/>
      <c r="PZM70" s="285"/>
      <c r="PZN70" s="285"/>
      <c r="PZO70" s="285"/>
      <c r="PZP70" s="285"/>
      <c r="PZQ70" s="285"/>
      <c r="PZR70" s="285"/>
      <c r="PZS70" s="285"/>
      <c r="PZT70" s="285"/>
      <c r="PZU70" s="285"/>
      <c r="PZV70" s="285"/>
      <c r="PZW70" s="285"/>
      <c r="PZX70" s="285"/>
      <c r="PZY70" s="285"/>
      <c r="PZZ70" s="285"/>
      <c r="QAA70" s="285"/>
      <c r="QAB70" s="285"/>
      <c r="QAC70" s="285"/>
      <c r="QAD70" s="285"/>
      <c r="QAE70" s="285"/>
      <c r="QAF70" s="285"/>
      <c r="QAG70" s="285"/>
      <c r="QAH70" s="285"/>
      <c r="QAI70" s="285"/>
      <c r="QAJ70" s="285"/>
      <c r="QAK70" s="285"/>
      <c r="QAL70" s="285"/>
      <c r="QAM70" s="285"/>
      <c r="QAN70" s="285"/>
      <c r="QAO70" s="285"/>
      <c r="QAP70" s="285"/>
      <c r="QAQ70" s="285"/>
      <c r="QAR70" s="285"/>
      <c r="QAS70" s="285"/>
      <c r="QAT70" s="285"/>
      <c r="QAU70" s="285"/>
      <c r="QAV70" s="285"/>
      <c r="QAW70" s="285"/>
      <c r="QAX70" s="285"/>
      <c r="QAY70" s="285"/>
      <c r="QAZ70" s="285"/>
      <c r="QBA70" s="285"/>
      <c r="QBB70" s="285"/>
      <c r="QBC70" s="285"/>
      <c r="QBD70" s="285"/>
      <c r="QBE70" s="285"/>
      <c r="QBF70" s="285"/>
      <c r="QBG70" s="285"/>
      <c r="QBH70" s="285"/>
      <c r="QBI70" s="285"/>
      <c r="QBJ70" s="285"/>
      <c r="QBK70" s="285"/>
      <c r="QBL70" s="285"/>
      <c r="QBM70" s="285"/>
      <c r="QBN70" s="285"/>
      <c r="QBO70" s="285"/>
      <c r="QBP70" s="285"/>
      <c r="QBQ70" s="285"/>
      <c r="QBR70" s="285"/>
      <c r="QBS70" s="285"/>
      <c r="QBT70" s="285"/>
      <c r="QBU70" s="285"/>
      <c r="QBV70" s="285"/>
      <c r="QBW70" s="285"/>
      <c r="QBX70" s="285"/>
      <c r="QBY70" s="285"/>
      <c r="QBZ70" s="285"/>
      <c r="QCA70" s="285"/>
      <c r="QCB70" s="285"/>
      <c r="QCC70" s="285"/>
      <c r="QCD70" s="285"/>
      <c r="QCE70" s="285"/>
      <c r="QCF70" s="285"/>
      <c r="QCG70" s="285"/>
      <c r="QCH70" s="285"/>
      <c r="QCI70" s="285"/>
      <c r="QCJ70" s="285"/>
      <c r="QCK70" s="285"/>
      <c r="QCL70" s="285"/>
      <c r="QCM70" s="285"/>
      <c r="QCN70" s="285"/>
      <c r="QCO70" s="285"/>
      <c r="QCP70" s="285"/>
      <c r="QCQ70" s="285"/>
      <c r="QCR70" s="285"/>
      <c r="QCS70" s="285"/>
      <c r="QCT70" s="285"/>
      <c r="QCU70" s="285"/>
      <c r="QCV70" s="285"/>
      <c r="QCW70" s="285"/>
      <c r="QCX70" s="285"/>
      <c r="QCY70" s="285"/>
      <c r="QCZ70" s="285"/>
      <c r="QDA70" s="285"/>
      <c r="QDB70" s="285"/>
      <c r="QDC70" s="285"/>
      <c r="QDD70" s="285"/>
      <c r="QDE70" s="285"/>
      <c r="QDF70" s="285"/>
      <c r="QDG70" s="285"/>
      <c r="QDH70" s="285"/>
      <c r="QDI70" s="285"/>
      <c r="QDJ70" s="285"/>
      <c r="QDK70" s="285"/>
      <c r="QDL70" s="285"/>
      <c r="QDM70" s="285"/>
      <c r="QDN70" s="285"/>
      <c r="QDO70" s="285"/>
      <c r="QDP70" s="285"/>
      <c r="QDQ70" s="285"/>
      <c r="QDR70" s="285"/>
      <c r="QDS70" s="285"/>
      <c r="QDT70" s="285"/>
      <c r="QDU70" s="285"/>
      <c r="QDV70" s="285"/>
      <c r="QDW70" s="285"/>
      <c r="QDX70" s="285"/>
      <c r="QDY70" s="285"/>
      <c r="QDZ70" s="285"/>
      <c r="QEA70" s="285"/>
      <c r="QEB70" s="285"/>
      <c r="QEC70" s="285"/>
      <c r="QED70" s="285"/>
      <c r="QEE70" s="285"/>
      <c r="QEF70" s="285"/>
      <c r="QEG70" s="285"/>
      <c r="QEH70" s="285"/>
      <c r="QEI70" s="285"/>
      <c r="QEJ70" s="285"/>
      <c r="QEK70" s="285"/>
      <c r="QEL70" s="285"/>
      <c r="QEM70" s="285"/>
      <c r="QEN70" s="285"/>
      <c r="QEO70" s="285"/>
      <c r="QEP70" s="285"/>
      <c r="QEQ70" s="285"/>
      <c r="QER70" s="285"/>
      <c r="QES70" s="285"/>
      <c r="QET70" s="285"/>
      <c r="QEU70" s="285"/>
      <c r="QEV70" s="285"/>
      <c r="QEW70" s="285"/>
      <c r="QEX70" s="285"/>
      <c r="QEY70" s="285"/>
      <c r="QEZ70" s="285"/>
      <c r="QFA70" s="285"/>
      <c r="QFB70" s="285"/>
      <c r="QFC70" s="285"/>
      <c r="QFD70" s="285"/>
      <c r="QFE70" s="285"/>
      <c r="QFF70" s="285"/>
      <c r="QFG70" s="285"/>
      <c r="QFH70" s="285"/>
      <c r="QFI70" s="285"/>
      <c r="QFJ70" s="285"/>
      <c r="QFK70" s="285"/>
      <c r="QFL70" s="285"/>
      <c r="QFM70" s="285"/>
      <c r="QFN70" s="285"/>
      <c r="QFO70" s="285"/>
      <c r="QFP70" s="285"/>
      <c r="QFQ70" s="285"/>
      <c r="QFR70" s="285"/>
      <c r="QFS70" s="285"/>
      <c r="QFT70" s="285"/>
      <c r="QFU70" s="285"/>
      <c r="QFV70" s="285"/>
      <c r="QFW70" s="285"/>
      <c r="QFX70" s="285"/>
      <c r="QFY70" s="285"/>
      <c r="QFZ70" s="285"/>
      <c r="QGA70" s="285"/>
      <c r="QGB70" s="285"/>
      <c r="QGC70" s="285"/>
      <c r="QGD70" s="285"/>
      <c r="QGE70" s="285"/>
      <c r="QGF70" s="285"/>
      <c r="QGG70" s="285"/>
      <c r="QGH70" s="285"/>
      <c r="QGI70" s="285"/>
      <c r="QGJ70" s="285"/>
      <c r="QGK70" s="285"/>
      <c r="QGL70" s="285"/>
      <c r="QGM70" s="285"/>
      <c r="QGN70" s="285"/>
      <c r="QGO70" s="285"/>
      <c r="QGP70" s="285"/>
      <c r="QGQ70" s="285"/>
      <c r="QGR70" s="285"/>
      <c r="QGS70" s="285"/>
      <c r="QGT70" s="285"/>
      <c r="QGU70" s="285"/>
      <c r="QGV70" s="285"/>
      <c r="QGW70" s="285"/>
      <c r="QGX70" s="285"/>
      <c r="QGY70" s="285"/>
      <c r="QGZ70" s="285"/>
      <c r="QHA70" s="285"/>
      <c r="QHB70" s="285"/>
      <c r="QHC70" s="285"/>
      <c r="QHD70" s="285"/>
      <c r="QHE70" s="285"/>
      <c r="QHF70" s="285"/>
      <c r="QHG70" s="285"/>
      <c r="QHH70" s="285"/>
      <c r="QHI70" s="285"/>
      <c r="QHJ70" s="285"/>
      <c r="QHK70" s="285"/>
      <c r="QHL70" s="285"/>
      <c r="QHM70" s="285"/>
      <c r="QHN70" s="285"/>
      <c r="QHO70" s="285"/>
      <c r="QHP70" s="285"/>
      <c r="QHQ70" s="285"/>
      <c r="QHR70" s="285"/>
      <c r="QHS70" s="285"/>
      <c r="QHT70" s="285"/>
      <c r="QHU70" s="285"/>
      <c r="QHV70" s="285"/>
      <c r="QHW70" s="285"/>
      <c r="QHX70" s="285"/>
      <c r="QHY70" s="285"/>
      <c r="QHZ70" s="285"/>
      <c r="QIA70" s="285"/>
      <c r="QIB70" s="285"/>
      <c r="QIC70" s="285"/>
      <c r="QID70" s="285"/>
      <c r="QIE70" s="285"/>
      <c r="QIF70" s="285"/>
      <c r="QIG70" s="285"/>
      <c r="QIH70" s="285"/>
      <c r="QII70" s="285"/>
      <c r="QIJ70" s="285"/>
      <c r="QIK70" s="285"/>
      <c r="QIL70" s="285"/>
      <c r="QIM70" s="285"/>
      <c r="QIN70" s="285"/>
      <c r="QIO70" s="285"/>
      <c r="QIP70" s="285"/>
      <c r="QIQ70" s="285"/>
      <c r="QIR70" s="285"/>
      <c r="QIS70" s="285"/>
      <c r="QIT70" s="285"/>
      <c r="QIU70" s="285"/>
      <c r="QIV70" s="285"/>
      <c r="QIW70" s="285"/>
      <c r="QIX70" s="285"/>
      <c r="QIY70" s="285"/>
      <c r="QIZ70" s="285"/>
      <c r="QJA70" s="285"/>
      <c r="QJB70" s="285"/>
      <c r="QJC70" s="285"/>
      <c r="QJD70" s="285"/>
      <c r="QJE70" s="285"/>
      <c r="QJF70" s="285"/>
      <c r="QJG70" s="285"/>
      <c r="QJH70" s="285"/>
      <c r="QJI70" s="285"/>
      <c r="QJJ70" s="285"/>
      <c r="QJK70" s="285"/>
      <c r="QJL70" s="285"/>
      <c r="QJM70" s="285"/>
      <c r="QJN70" s="285"/>
      <c r="QJO70" s="285"/>
      <c r="QJP70" s="285"/>
      <c r="QJQ70" s="285"/>
      <c r="QJR70" s="285"/>
      <c r="QJS70" s="285"/>
      <c r="QJT70" s="285"/>
      <c r="QJU70" s="285"/>
      <c r="QJV70" s="285"/>
      <c r="QJW70" s="285"/>
      <c r="QJX70" s="285"/>
      <c r="QJY70" s="285"/>
      <c r="QJZ70" s="285"/>
      <c r="QKA70" s="285"/>
      <c r="QKB70" s="285"/>
      <c r="QKC70" s="285"/>
      <c r="QKD70" s="285"/>
      <c r="QKE70" s="285"/>
      <c r="QKF70" s="285"/>
      <c r="QKG70" s="285"/>
      <c r="QKH70" s="285"/>
      <c r="QKI70" s="285"/>
      <c r="QKJ70" s="285"/>
      <c r="QKK70" s="285"/>
      <c r="QKL70" s="285"/>
      <c r="QKM70" s="285"/>
      <c r="QKN70" s="285"/>
      <c r="QKO70" s="285"/>
      <c r="QKP70" s="285"/>
      <c r="QKQ70" s="285"/>
      <c r="QKR70" s="285"/>
      <c r="QKS70" s="285"/>
      <c r="QKT70" s="285"/>
      <c r="QKU70" s="285"/>
      <c r="QKV70" s="285"/>
      <c r="QKW70" s="285"/>
      <c r="QKX70" s="285"/>
      <c r="QKY70" s="285"/>
      <c r="QKZ70" s="285"/>
      <c r="QLA70" s="285"/>
      <c r="QLB70" s="285"/>
      <c r="QLC70" s="285"/>
      <c r="QLD70" s="285"/>
      <c r="QLE70" s="285"/>
      <c r="QLF70" s="285"/>
      <c r="QLG70" s="285"/>
      <c r="QLH70" s="285"/>
      <c r="QLI70" s="285"/>
      <c r="QLJ70" s="285"/>
      <c r="QLK70" s="285"/>
      <c r="QLL70" s="285"/>
      <c r="QLM70" s="285"/>
      <c r="QLN70" s="285"/>
      <c r="QLO70" s="285"/>
      <c r="QLP70" s="285"/>
      <c r="QLQ70" s="285"/>
      <c r="QLR70" s="285"/>
      <c r="QLS70" s="285"/>
      <c r="QLT70" s="285"/>
      <c r="QLU70" s="285"/>
      <c r="QLV70" s="285"/>
      <c r="QLW70" s="285"/>
      <c r="QLX70" s="285"/>
      <c r="QLY70" s="285"/>
      <c r="QLZ70" s="285"/>
      <c r="QMA70" s="285"/>
      <c r="QMB70" s="285"/>
      <c r="QMC70" s="285"/>
      <c r="QMD70" s="285"/>
      <c r="QME70" s="285"/>
      <c r="QMF70" s="285"/>
      <c r="QMG70" s="285"/>
      <c r="QMH70" s="285"/>
      <c r="QMI70" s="285"/>
      <c r="QMJ70" s="285"/>
      <c r="QMK70" s="285"/>
      <c r="QML70" s="285"/>
      <c r="QMM70" s="285"/>
      <c r="QMN70" s="285"/>
      <c r="QMO70" s="285"/>
      <c r="QMP70" s="285"/>
      <c r="QMQ70" s="285"/>
      <c r="QMR70" s="285"/>
      <c r="QMS70" s="285"/>
      <c r="QMT70" s="285"/>
      <c r="QMU70" s="285"/>
      <c r="QMV70" s="285"/>
      <c r="QMW70" s="285"/>
      <c r="QMX70" s="285"/>
      <c r="QMY70" s="285"/>
      <c r="QMZ70" s="285"/>
      <c r="QNA70" s="285"/>
      <c r="QNB70" s="285"/>
      <c r="QNC70" s="285"/>
      <c r="QND70" s="285"/>
      <c r="QNE70" s="285"/>
      <c r="QNF70" s="285"/>
      <c r="QNG70" s="285"/>
      <c r="QNH70" s="285"/>
      <c r="QNI70" s="285"/>
      <c r="QNJ70" s="285"/>
      <c r="QNK70" s="285"/>
      <c r="QNL70" s="285"/>
      <c r="QNM70" s="285"/>
      <c r="QNN70" s="285"/>
      <c r="QNO70" s="285"/>
      <c r="QNP70" s="285"/>
      <c r="QNQ70" s="285"/>
      <c r="QNR70" s="285"/>
      <c r="QNS70" s="285"/>
      <c r="QNT70" s="285"/>
      <c r="QNU70" s="285"/>
      <c r="QNV70" s="285"/>
      <c r="QNW70" s="285"/>
      <c r="QNX70" s="285"/>
      <c r="QNY70" s="285"/>
      <c r="QNZ70" s="285"/>
      <c r="QOA70" s="285"/>
      <c r="QOB70" s="285"/>
      <c r="QOC70" s="285"/>
      <c r="QOD70" s="285"/>
      <c r="QOE70" s="285"/>
      <c r="QOF70" s="285"/>
      <c r="QOG70" s="285"/>
      <c r="QOH70" s="285"/>
      <c r="QOI70" s="285"/>
      <c r="QOJ70" s="285"/>
      <c r="QOK70" s="285"/>
      <c r="QOL70" s="285"/>
      <c r="QOM70" s="285"/>
      <c r="QON70" s="285"/>
      <c r="QOO70" s="285"/>
      <c r="QOP70" s="285"/>
      <c r="QOQ70" s="285"/>
      <c r="QOR70" s="285"/>
      <c r="QOS70" s="285"/>
      <c r="QOT70" s="285"/>
      <c r="QOU70" s="285"/>
      <c r="QOV70" s="285"/>
      <c r="QOW70" s="285"/>
      <c r="QOX70" s="285"/>
      <c r="QOY70" s="285"/>
      <c r="QOZ70" s="285"/>
      <c r="QPA70" s="285"/>
      <c r="QPB70" s="285"/>
      <c r="QPC70" s="285"/>
      <c r="QPD70" s="285"/>
      <c r="QPE70" s="285"/>
      <c r="QPF70" s="285"/>
      <c r="QPG70" s="285"/>
      <c r="QPH70" s="285"/>
      <c r="QPI70" s="285"/>
      <c r="QPJ70" s="285"/>
      <c r="QPK70" s="285"/>
      <c r="QPL70" s="285"/>
      <c r="QPM70" s="285"/>
      <c r="QPN70" s="285"/>
      <c r="QPO70" s="285"/>
      <c r="QPP70" s="285"/>
      <c r="QPQ70" s="285"/>
      <c r="QPR70" s="285"/>
      <c r="QPS70" s="285"/>
      <c r="QPT70" s="285"/>
      <c r="QPU70" s="285"/>
      <c r="QPV70" s="285"/>
      <c r="QPW70" s="285"/>
      <c r="QPX70" s="285"/>
      <c r="QPY70" s="285"/>
      <c r="QPZ70" s="285"/>
      <c r="QQA70" s="285"/>
      <c r="QQB70" s="285"/>
      <c r="QQC70" s="285"/>
      <c r="QQD70" s="285"/>
      <c r="QQE70" s="285"/>
      <c r="QQF70" s="285"/>
      <c r="QQG70" s="285"/>
      <c r="QQH70" s="285"/>
      <c r="QQI70" s="285"/>
      <c r="QQJ70" s="285"/>
      <c r="QQK70" s="285"/>
      <c r="QQL70" s="285"/>
      <c r="QQM70" s="285"/>
      <c r="QQN70" s="285"/>
      <c r="QQO70" s="285"/>
      <c r="QQP70" s="285"/>
      <c r="QQQ70" s="285"/>
      <c r="QQR70" s="285"/>
      <c r="QQS70" s="285"/>
      <c r="QQT70" s="285"/>
      <c r="QQU70" s="285"/>
      <c r="QQV70" s="285"/>
      <c r="QQW70" s="285"/>
      <c r="QQX70" s="285"/>
      <c r="QQY70" s="285"/>
      <c r="QQZ70" s="285"/>
      <c r="QRA70" s="285"/>
      <c r="QRB70" s="285"/>
      <c r="QRC70" s="285"/>
      <c r="QRD70" s="285"/>
      <c r="QRE70" s="285"/>
      <c r="QRF70" s="285"/>
      <c r="QRG70" s="285"/>
      <c r="QRH70" s="285"/>
      <c r="QRI70" s="285"/>
      <c r="QRJ70" s="285"/>
      <c r="QRK70" s="285"/>
      <c r="QRL70" s="285"/>
      <c r="QRM70" s="285"/>
      <c r="QRN70" s="285"/>
      <c r="QRO70" s="285"/>
      <c r="QRP70" s="285"/>
      <c r="QRQ70" s="285"/>
      <c r="QRR70" s="285"/>
      <c r="QRS70" s="285"/>
      <c r="QRT70" s="285"/>
      <c r="QRU70" s="285"/>
      <c r="QRV70" s="285"/>
      <c r="QRW70" s="285"/>
      <c r="QRX70" s="285"/>
      <c r="QRY70" s="285"/>
      <c r="QRZ70" s="285"/>
      <c r="QSA70" s="285"/>
      <c r="QSB70" s="285"/>
      <c r="QSC70" s="285"/>
      <c r="QSD70" s="285"/>
      <c r="QSE70" s="285"/>
      <c r="QSF70" s="285"/>
      <c r="QSG70" s="285"/>
      <c r="QSH70" s="285"/>
      <c r="QSI70" s="285"/>
      <c r="QSJ70" s="285"/>
      <c r="QSK70" s="285"/>
      <c r="QSL70" s="285"/>
      <c r="QSM70" s="285"/>
      <c r="QSN70" s="285"/>
      <c r="QSO70" s="285"/>
      <c r="QSP70" s="285"/>
      <c r="QSQ70" s="285"/>
      <c r="QSR70" s="285"/>
      <c r="QSS70" s="285"/>
      <c r="QST70" s="285"/>
      <c r="QSU70" s="285"/>
      <c r="QSV70" s="285"/>
      <c r="QSW70" s="285"/>
      <c r="QSX70" s="285"/>
      <c r="QSY70" s="285"/>
      <c r="QSZ70" s="285"/>
      <c r="QTA70" s="285"/>
      <c r="QTB70" s="285"/>
      <c r="QTC70" s="285"/>
      <c r="QTD70" s="285"/>
      <c r="QTE70" s="285"/>
      <c r="QTF70" s="285"/>
      <c r="QTG70" s="285"/>
      <c r="QTH70" s="285"/>
      <c r="QTI70" s="285"/>
      <c r="QTJ70" s="285"/>
      <c r="QTK70" s="285"/>
      <c r="QTL70" s="285"/>
      <c r="QTM70" s="285"/>
      <c r="QTN70" s="285"/>
      <c r="QTO70" s="285"/>
      <c r="QTP70" s="285"/>
      <c r="QTQ70" s="285"/>
      <c r="QTR70" s="285"/>
      <c r="QTS70" s="285"/>
      <c r="QTT70" s="285"/>
      <c r="QTU70" s="285"/>
      <c r="QTV70" s="285"/>
      <c r="QTW70" s="285"/>
      <c r="QTX70" s="285"/>
      <c r="QTY70" s="285"/>
      <c r="QTZ70" s="285"/>
      <c r="QUA70" s="285"/>
      <c r="QUB70" s="285"/>
      <c r="QUC70" s="285"/>
      <c r="QUD70" s="285"/>
      <c r="QUE70" s="285"/>
      <c r="QUF70" s="285"/>
      <c r="QUG70" s="285"/>
      <c r="QUH70" s="285"/>
      <c r="QUI70" s="285"/>
      <c r="QUJ70" s="285"/>
      <c r="QUK70" s="285"/>
      <c r="QUL70" s="285"/>
      <c r="QUM70" s="285"/>
      <c r="QUN70" s="285"/>
      <c r="QUO70" s="285"/>
      <c r="QUP70" s="285"/>
      <c r="QUQ70" s="285"/>
      <c r="QUR70" s="285"/>
      <c r="QUS70" s="285"/>
      <c r="QUT70" s="285"/>
      <c r="QUU70" s="285"/>
      <c r="QUV70" s="285"/>
      <c r="QUW70" s="285"/>
      <c r="QUX70" s="285"/>
      <c r="QUY70" s="285"/>
      <c r="QUZ70" s="285"/>
      <c r="QVA70" s="285"/>
      <c r="QVB70" s="285"/>
      <c r="QVC70" s="285"/>
      <c r="QVD70" s="285"/>
      <c r="QVE70" s="285"/>
      <c r="QVF70" s="285"/>
      <c r="QVG70" s="285"/>
      <c r="QVH70" s="285"/>
      <c r="QVI70" s="285"/>
      <c r="QVJ70" s="285"/>
      <c r="QVK70" s="285"/>
      <c r="QVL70" s="285"/>
      <c r="QVM70" s="285"/>
      <c r="QVN70" s="285"/>
      <c r="QVO70" s="285"/>
      <c r="QVP70" s="285"/>
      <c r="QVQ70" s="285"/>
      <c r="QVR70" s="285"/>
      <c r="QVS70" s="285"/>
      <c r="QVT70" s="285"/>
      <c r="QVU70" s="285"/>
      <c r="QVV70" s="285"/>
      <c r="QVW70" s="285"/>
      <c r="QVX70" s="285"/>
      <c r="QVY70" s="285"/>
      <c r="QVZ70" s="285"/>
      <c r="QWA70" s="285"/>
      <c r="QWB70" s="285"/>
      <c r="QWC70" s="285"/>
      <c r="QWD70" s="285"/>
      <c r="QWE70" s="285"/>
      <c r="QWF70" s="285"/>
      <c r="QWG70" s="285"/>
      <c r="QWH70" s="285"/>
      <c r="QWI70" s="285"/>
      <c r="QWJ70" s="285"/>
      <c r="QWK70" s="285"/>
      <c r="QWL70" s="285"/>
      <c r="QWM70" s="285"/>
      <c r="QWN70" s="285"/>
      <c r="QWO70" s="285"/>
      <c r="QWP70" s="285"/>
      <c r="QWQ70" s="285"/>
      <c r="QWR70" s="285"/>
      <c r="QWS70" s="285"/>
      <c r="QWT70" s="285"/>
      <c r="QWU70" s="285"/>
      <c r="QWV70" s="285"/>
      <c r="QWW70" s="285"/>
      <c r="QWX70" s="285"/>
      <c r="QWY70" s="285"/>
      <c r="QWZ70" s="285"/>
      <c r="QXA70" s="285"/>
      <c r="QXB70" s="285"/>
      <c r="QXC70" s="285"/>
      <c r="QXD70" s="285"/>
      <c r="QXE70" s="285"/>
      <c r="QXF70" s="285"/>
      <c r="QXG70" s="285"/>
      <c r="QXH70" s="285"/>
      <c r="QXI70" s="285"/>
      <c r="QXJ70" s="285"/>
      <c r="QXK70" s="285"/>
      <c r="QXL70" s="285"/>
      <c r="QXM70" s="285"/>
      <c r="QXN70" s="285"/>
      <c r="QXO70" s="285"/>
      <c r="QXP70" s="285"/>
      <c r="QXQ70" s="285"/>
      <c r="QXR70" s="285"/>
      <c r="QXS70" s="285"/>
      <c r="QXT70" s="285"/>
      <c r="QXU70" s="285"/>
      <c r="QXV70" s="285"/>
      <c r="QXW70" s="285"/>
      <c r="QXX70" s="285"/>
      <c r="QXY70" s="285"/>
      <c r="QXZ70" s="285"/>
      <c r="QYA70" s="285"/>
      <c r="QYB70" s="285"/>
      <c r="QYC70" s="285"/>
      <c r="QYD70" s="285"/>
      <c r="QYE70" s="285"/>
      <c r="QYF70" s="285"/>
      <c r="QYG70" s="285"/>
      <c r="QYH70" s="285"/>
      <c r="QYI70" s="285"/>
      <c r="QYJ70" s="285"/>
      <c r="QYK70" s="285"/>
      <c r="QYL70" s="285"/>
      <c r="QYM70" s="285"/>
      <c r="QYN70" s="285"/>
      <c r="QYO70" s="285"/>
      <c r="QYP70" s="285"/>
      <c r="QYQ70" s="285"/>
      <c r="QYR70" s="285"/>
      <c r="QYS70" s="285"/>
      <c r="QYT70" s="285"/>
      <c r="QYU70" s="285"/>
      <c r="QYV70" s="285"/>
      <c r="QYW70" s="285"/>
      <c r="QYX70" s="285"/>
      <c r="QYY70" s="285"/>
      <c r="QYZ70" s="285"/>
      <c r="QZA70" s="285"/>
      <c r="QZB70" s="285"/>
      <c r="QZC70" s="285"/>
      <c r="QZD70" s="285"/>
      <c r="QZE70" s="285"/>
      <c r="QZF70" s="285"/>
      <c r="QZG70" s="285"/>
      <c r="QZH70" s="285"/>
      <c r="QZI70" s="285"/>
      <c r="QZJ70" s="285"/>
      <c r="QZK70" s="285"/>
      <c r="QZL70" s="285"/>
      <c r="QZM70" s="285"/>
      <c r="QZN70" s="285"/>
      <c r="QZO70" s="285"/>
      <c r="QZP70" s="285"/>
      <c r="QZQ70" s="285"/>
      <c r="QZR70" s="285"/>
      <c r="QZS70" s="285"/>
      <c r="QZT70" s="285"/>
      <c r="QZU70" s="285"/>
      <c r="QZV70" s="285"/>
      <c r="QZW70" s="285"/>
      <c r="QZX70" s="285"/>
      <c r="QZY70" s="285"/>
      <c r="QZZ70" s="285"/>
      <c r="RAA70" s="285"/>
      <c r="RAB70" s="285"/>
      <c r="RAC70" s="285"/>
      <c r="RAD70" s="285"/>
      <c r="RAE70" s="285"/>
      <c r="RAF70" s="285"/>
      <c r="RAG70" s="285"/>
      <c r="RAH70" s="285"/>
      <c r="RAI70" s="285"/>
      <c r="RAJ70" s="285"/>
      <c r="RAK70" s="285"/>
      <c r="RAL70" s="285"/>
      <c r="RAM70" s="285"/>
      <c r="RAN70" s="285"/>
      <c r="RAO70" s="285"/>
      <c r="RAP70" s="285"/>
      <c r="RAQ70" s="285"/>
      <c r="RAR70" s="285"/>
      <c r="RAS70" s="285"/>
      <c r="RAT70" s="285"/>
      <c r="RAU70" s="285"/>
      <c r="RAV70" s="285"/>
      <c r="RAW70" s="285"/>
      <c r="RAX70" s="285"/>
      <c r="RAY70" s="285"/>
      <c r="RAZ70" s="285"/>
      <c r="RBA70" s="285"/>
      <c r="RBB70" s="285"/>
      <c r="RBC70" s="285"/>
      <c r="RBD70" s="285"/>
      <c r="RBE70" s="285"/>
      <c r="RBF70" s="285"/>
      <c r="RBG70" s="285"/>
      <c r="RBH70" s="285"/>
      <c r="RBI70" s="285"/>
      <c r="RBJ70" s="285"/>
      <c r="RBK70" s="285"/>
      <c r="RBL70" s="285"/>
      <c r="RBM70" s="285"/>
      <c r="RBN70" s="285"/>
      <c r="RBO70" s="285"/>
      <c r="RBP70" s="285"/>
      <c r="RBQ70" s="285"/>
      <c r="RBR70" s="285"/>
      <c r="RBS70" s="285"/>
      <c r="RBT70" s="285"/>
      <c r="RBU70" s="285"/>
      <c r="RBV70" s="285"/>
      <c r="RBW70" s="285"/>
      <c r="RBX70" s="285"/>
      <c r="RBY70" s="285"/>
      <c r="RBZ70" s="285"/>
      <c r="RCA70" s="285"/>
      <c r="RCB70" s="285"/>
      <c r="RCC70" s="285"/>
      <c r="RCD70" s="285"/>
      <c r="RCE70" s="285"/>
      <c r="RCF70" s="285"/>
      <c r="RCG70" s="285"/>
      <c r="RCH70" s="285"/>
      <c r="RCI70" s="285"/>
      <c r="RCJ70" s="285"/>
      <c r="RCK70" s="285"/>
      <c r="RCL70" s="285"/>
      <c r="RCM70" s="285"/>
      <c r="RCN70" s="285"/>
      <c r="RCO70" s="285"/>
      <c r="RCP70" s="285"/>
      <c r="RCQ70" s="285"/>
      <c r="RCR70" s="285"/>
      <c r="RCS70" s="285"/>
      <c r="RCT70" s="285"/>
      <c r="RCU70" s="285"/>
      <c r="RCV70" s="285"/>
      <c r="RCW70" s="285"/>
      <c r="RCX70" s="285"/>
      <c r="RCY70" s="285"/>
      <c r="RCZ70" s="285"/>
      <c r="RDA70" s="285"/>
      <c r="RDB70" s="285"/>
      <c r="RDC70" s="285"/>
      <c r="RDD70" s="285"/>
      <c r="RDE70" s="285"/>
      <c r="RDF70" s="285"/>
      <c r="RDG70" s="285"/>
      <c r="RDH70" s="285"/>
      <c r="RDI70" s="285"/>
      <c r="RDJ70" s="285"/>
      <c r="RDK70" s="285"/>
      <c r="RDL70" s="285"/>
      <c r="RDM70" s="285"/>
      <c r="RDN70" s="285"/>
      <c r="RDO70" s="285"/>
      <c r="RDP70" s="285"/>
      <c r="RDQ70" s="285"/>
      <c r="RDR70" s="285"/>
      <c r="RDS70" s="285"/>
      <c r="RDT70" s="285"/>
      <c r="RDU70" s="285"/>
      <c r="RDV70" s="285"/>
      <c r="RDW70" s="285"/>
      <c r="RDX70" s="285"/>
      <c r="RDY70" s="285"/>
      <c r="RDZ70" s="285"/>
      <c r="REA70" s="285"/>
      <c r="REB70" s="285"/>
      <c r="REC70" s="285"/>
      <c r="RED70" s="285"/>
      <c r="REE70" s="285"/>
      <c r="REF70" s="285"/>
      <c r="REG70" s="285"/>
      <c r="REH70" s="285"/>
      <c r="REI70" s="285"/>
      <c r="REJ70" s="285"/>
      <c r="REK70" s="285"/>
      <c r="REL70" s="285"/>
      <c r="REM70" s="285"/>
      <c r="REN70" s="285"/>
      <c r="REO70" s="285"/>
      <c r="REP70" s="285"/>
      <c r="REQ70" s="285"/>
      <c r="RER70" s="285"/>
      <c r="RES70" s="285"/>
      <c r="RET70" s="285"/>
      <c r="REU70" s="285"/>
      <c r="REV70" s="285"/>
      <c r="REW70" s="285"/>
      <c r="REX70" s="285"/>
      <c r="REY70" s="285"/>
      <c r="REZ70" s="285"/>
      <c r="RFA70" s="285"/>
      <c r="RFB70" s="285"/>
      <c r="RFC70" s="285"/>
      <c r="RFD70" s="285"/>
      <c r="RFE70" s="285"/>
      <c r="RFF70" s="285"/>
      <c r="RFG70" s="285"/>
      <c r="RFH70" s="285"/>
      <c r="RFI70" s="285"/>
      <c r="RFJ70" s="285"/>
      <c r="RFK70" s="285"/>
      <c r="RFL70" s="285"/>
      <c r="RFM70" s="285"/>
      <c r="RFN70" s="285"/>
      <c r="RFO70" s="285"/>
      <c r="RFP70" s="285"/>
      <c r="RFQ70" s="285"/>
      <c r="RFR70" s="285"/>
      <c r="RFS70" s="285"/>
      <c r="RFT70" s="285"/>
      <c r="RFU70" s="285"/>
      <c r="RFV70" s="285"/>
      <c r="RFW70" s="285"/>
      <c r="RFX70" s="285"/>
      <c r="RFY70" s="285"/>
      <c r="RFZ70" s="285"/>
      <c r="RGA70" s="285"/>
      <c r="RGB70" s="285"/>
      <c r="RGC70" s="285"/>
      <c r="RGD70" s="285"/>
      <c r="RGE70" s="285"/>
      <c r="RGF70" s="285"/>
      <c r="RGG70" s="285"/>
      <c r="RGH70" s="285"/>
      <c r="RGI70" s="285"/>
      <c r="RGJ70" s="285"/>
      <c r="RGK70" s="285"/>
      <c r="RGL70" s="285"/>
      <c r="RGM70" s="285"/>
      <c r="RGN70" s="285"/>
      <c r="RGO70" s="285"/>
      <c r="RGP70" s="285"/>
      <c r="RGQ70" s="285"/>
      <c r="RGR70" s="285"/>
      <c r="RGS70" s="285"/>
      <c r="RGT70" s="285"/>
      <c r="RGU70" s="285"/>
      <c r="RGV70" s="285"/>
      <c r="RGW70" s="285"/>
      <c r="RGX70" s="285"/>
      <c r="RGY70" s="285"/>
      <c r="RGZ70" s="285"/>
      <c r="RHA70" s="285"/>
      <c r="RHB70" s="285"/>
      <c r="RHC70" s="285"/>
      <c r="RHD70" s="285"/>
      <c r="RHE70" s="285"/>
      <c r="RHF70" s="285"/>
      <c r="RHG70" s="285"/>
      <c r="RHH70" s="285"/>
      <c r="RHI70" s="285"/>
      <c r="RHJ70" s="285"/>
      <c r="RHK70" s="285"/>
      <c r="RHL70" s="285"/>
      <c r="RHM70" s="285"/>
      <c r="RHN70" s="285"/>
      <c r="RHO70" s="285"/>
      <c r="RHP70" s="285"/>
      <c r="RHQ70" s="285"/>
      <c r="RHR70" s="285"/>
      <c r="RHS70" s="285"/>
      <c r="RHT70" s="285"/>
      <c r="RHU70" s="285"/>
      <c r="RHV70" s="285"/>
      <c r="RHW70" s="285"/>
      <c r="RHX70" s="285"/>
      <c r="RHY70" s="285"/>
      <c r="RHZ70" s="285"/>
      <c r="RIA70" s="285"/>
      <c r="RIB70" s="285"/>
      <c r="RIC70" s="285"/>
      <c r="RID70" s="285"/>
      <c r="RIE70" s="285"/>
      <c r="RIF70" s="285"/>
      <c r="RIG70" s="285"/>
      <c r="RIH70" s="285"/>
      <c r="RII70" s="285"/>
      <c r="RIJ70" s="285"/>
      <c r="RIK70" s="285"/>
      <c r="RIL70" s="285"/>
      <c r="RIM70" s="285"/>
      <c r="RIN70" s="285"/>
      <c r="RIO70" s="285"/>
      <c r="RIP70" s="285"/>
      <c r="RIQ70" s="285"/>
      <c r="RIR70" s="285"/>
      <c r="RIS70" s="285"/>
      <c r="RIT70" s="285"/>
      <c r="RIU70" s="285"/>
      <c r="RIV70" s="285"/>
      <c r="RIW70" s="285"/>
      <c r="RIX70" s="285"/>
      <c r="RIY70" s="285"/>
      <c r="RIZ70" s="285"/>
      <c r="RJA70" s="285"/>
      <c r="RJB70" s="285"/>
      <c r="RJC70" s="285"/>
      <c r="RJD70" s="285"/>
      <c r="RJE70" s="285"/>
      <c r="RJF70" s="285"/>
      <c r="RJG70" s="285"/>
      <c r="RJH70" s="285"/>
      <c r="RJI70" s="285"/>
      <c r="RJJ70" s="285"/>
      <c r="RJK70" s="285"/>
      <c r="RJL70" s="285"/>
      <c r="RJM70" s="285"/>
      <c r="RJN70" s="285"/>
      <c r="RJO70" s="285"/>
      <c r="RJP70" s="285"/>
      <c r="RJQ70" s="285"/>
      <c r="RJR70" s="285"/>
      <c r="RJS70" s="285"/>
      <c r="RJT70" s="285"/>
      <c r="RJU70" s="285"/>
      <c r="RJV70" s="285"/>
      <c r="RJW70" s="285"/>
      <c r="RJX70" s="285"/>
      <c r="RJY70" s="285"/>
      <c r="RJZ70" s="285"/>
      <c r="RKA70" s="285"/>
      <c r="RKB70" s="285"/>
      <c r="RKC70" s="285"/>
      <c r="RKD70" s="285"/>
      <c r="RKE70" s="285"/>
      <c r="RKF70" s="285"/>
      <c r="RKG70" s="285"/>
      <c r="RKH70" s="285"/>
      <c r="RKI70" s="285"/>
      <c r="RKJ70" s="285"/>
      <c r="RKK70" s="285"/>
      <c r="RKL70" s="285"/>
      <c r="RKM70" s="285"/>
      <c r="RKN70" s="285"/>
      <c r="RKO70" s="285"/>
      <c r="RKP70" s="285"/>
      <c r="RKQ70" s="285"/>
      <c r="RKR70" s="285"/>
      <c r="RKS70" s="285"/>
      <c r="RKT70" s="285"/>
      <c r="RKU70" s="285"/>
      <c r="RKV70" s="285"/>
      <c r="RKW70" s="285"/>
      <c r="RKX70" s="285"/>
      <c r="RKY70" s="285"/>
      <c r="RKZ70" s="285"/>
      <c r="RLA70" s="285"/>
      <c r="RLB70" s="285"/>
      <c r="RLC70" s="285"/>
      <c r="RLD70" s="285"/>
      <c r="RLE70" s="285"/>
      <c r="RLF70" s="285"/>
      <c r="RLG70" s="285"/>
      <c r="RLH70" s="285"/>
      <c r="RLI70" s="285"/>
      <c r="RLJ70" s="285"/>
      <c r="RLK70" s="285"/>
      <c r="RLL70" s="285"/>
      <c r="RLM70" s="285"/>
      <c r="RLN70" s="285"/>
      <c r="RLO70" s="285"/>
      <c r="RLP70" s="285"/>
      <c r="RLQ70" s="285"/>
      <c r="RLR70" s="285"/>
      <c r="RLS70" s="285"/>
      <c r="RLT70" s="285"/>
      <c r="RLU70" s="285"/>
      <c r="RLV70" s="285"/>
      <c r="RLW70" s="285"/>
      <c r="RLX70" s="285"/>
      <c r="RLY70" s="285"/>
      <c r="RLZ70" s="285"/>
      <c r="RMA70" s="285"/>
      <c r="RMB70" s="285"/>
      <c r="RMC70" s="285"/>
      <c r="RMD70" s="285"/>
      <c r="RME70" s="285"/>
      <c r="RMF70" s="285"/>
      <c r="RMG70" s="285"/>
      <c r="RMH70" s="285"/>
      <c r="RMI70" s="285"/>
      <c r="RMJ70" s="285"/>
      <c r="RMK70" s="285"/>
      <c r="RML70" s="285"/>
      <c r="RMM70" s="285"/>
      <c r="RMN70" s="285"/>
      <c r="RMO70" s="285"/>
      <c r="RMP70" s="285"/>
      <c r="RMQ70" s="285"/>
      <c r="RMR70" s="285"/>
      <c r="RMS70" s="285"/>
      <c r="RMT70" s="285"/>
      <c r="RMU70" s="285"/>
      <c r="RMV70" s="285"/>
      <c r="RMW70" s="285"/>
      <c r="RMX70" s="285"/>
      <c r="RMY70" s="285"/>
      <c r="RMZ70" s="285"/>
      <c r="RNA70" s="285"/>
      <c r="RNB70" s="285"/>
      <c r="RNC70" s="285"/>
      <c r="RND70" s="285"/>
      <c r="RNE70" s="285"/>
      <c r="RNF70" s="285"/>
      <c r="RNG70" s="285"/>
      <c r="RNH70" s="285"/>
      <c r="RNI70" s="285"/>
      <c r="RNJ70" s="285"/>
      <c r="RNK70" s="285"/>
      <c r="RNL70" s="285"/>
      <c r="RNM70" s="285"/>
      <c r="RNN70" s="285"/>
      <c r="RNO70" s="285"/>
      <c r="RNP70" s="285"/>
      <c r="RNQ70" s="285"/>
      <c r="RNR70" s="285"/>
      <c r="RNS70" s="285"/>
      <c r="RNT70" s="285"/>
      <c r="RNU70" s="285"/>
      <c r="RNV70" s="285"/>
      <c r="RNW70" s="285"/>
      <c r="RNX70" s="285"/>
      <c r="RNY70" s="285"/>
      <c r="RNZ70" s="285"/>
      <c r="ROA70" s="285"/>
      <c r="ROB70" s="285"/>
      <c r="ROC70" s="285"/>
      <c r="ROD70" s="285"/>
      <c r="ROE70" s="285"/>
      <c r="ROF70" s="285"/>
      <c r="ROG70" s="285"/>
      <c r="ROH70" s="285"/>
      <c r="ROI70" s="285"/>
      <c r="ROJ70" s="285"/>
      <c r="ROK70" s="285"/>
      <c r="ROL70" s="285"/>
      <c r="ROM70" s="285"/>
      <c r="RON70" s="285"/>
      <c r="ROO70" s="285"/>
      <c r="ROP70" s="285"/>
      <c r="ROQ70" s="285"/>
      <c r="ROR70" s="285"/>
      <c r="ROS70" s="285"/>
      <c r="ROT70" s="285"/>
      <c r="ROU70" s="285"/>
      <c r="ROV70" s="285"/>
      <c r="ROW70" s="285"/>
      <c r="ROX70" s="285"/>
      <c r="ROY70" s="285"/>
      <c r="ROZ70" s="285"/>
      <c r="RPA70" s="285"/>
      <c r="RPB70" s="285"/>
      <c r="RPC70" s="285"/>
      <c r="RPD70" s="285"/>
      <c r="RPE70" s="285"/>
      <c r="RPF70" s="285"/>
      <c r="RPG70" s="285"/>
      <c r="RPH70" s="285"/>
      <c r="RPI70" s="285"/>
      <c r="RPJ70" s="285"/>
      <c r="RPK70" s="285"/>
      <c r="RPL70" s="285"/>
      <c r="RPM70" s="285"/>
      <c r="RPN70" s="285"/>
      <c r="RPO70" s="285"/>
      <c r="RPP70" s="285"/>
      <c r="RPQ70" s="285"/>
      <c r="RPR70" s="285"/>
      <c r="RPS70" s="285"/>
      <c r="RPT70" s="285"/>
      <c r="RPU70" s="285"/>
      <c r="RPV70" s="285"/>
      <c r="RPW70" s="285"/>
      <c r="RPX70" s="285"/>
      <c r="RPY70" s="285"/>
      <c r="RPZ70" s="285"/>
      <c r="RQA70" s="285"/>
      <c r="RQB70" s="285"/>
      <c r="RQC70" s="285"/>
      <c r="RQD70" s="285"/>
      <c r="RQE70" s="285"/>
      <c r="RQF70" s="285"/>
      <c r="RQG70" s="285"/>
      <c r="RQH70" s="285"/>
      <c r="RQI70" s="285"/>
      <c r="RQJ70" s="285"/>
      <c r="RQK70" s="285"/>
      <c r="RQL70" s="285"/>
      <c r="RQM70" s="285"/>
      <c r="RQN70" s="285"/>
      <c r="RQO70" s="285"/>
      <c r="RQP70" s="285"/>
      <c r="RQQ70" s="285"/>
      <c r="RQR70" s="285"/>
      <c r="RQS70" s="285"/>
      <c r="RQT70" s="285"/>
      <c r="RQU70" s="285"/>
      <c r="RQV70" s="285"/>
      <c r="RQW70" s="285"/>
      <c r="RQX70" s="285"/>
      <c r="RQY70" s="285"/>
      <c r="RQZ70" s="285"/>
      <c r="RRA70" s="285"/>
      <c r="RRB70" s="285"/>
      <c r="RRC70" s="285"/>
      <c r="RRD70" s="285"/>
      <c r="RRE70" s="285"/>
      <c r="RRF70" s="285"/>
      <c r="RRG70" s="285"/>
      <c r="RRH70" s="285"/>
      <c r="RRI70" s="285"/>
      <c r="RRJ70" s="285"/>
      <c r="RRK70" s="285"/>
      <c r="RRL70" s="285"/>
      <c r="RRM70" s="285"/>
      <c r="RRN70" s="285"/>
      <c r="RRO70" s="285"/>
      <c r="RRP70" s="285"/>
      <c r="RRQ70" s="285"/>
      <c r="RRR70" s="285"/>
      <c r="RRS70" s="285"/>
      <c r="RRT70" s="285"/>
      <c r="RRU70" s="285"/>
      <c r="RRV70" s="285"/>
      <c r="RRW70" s="285"/>
      <c r="RRX70" s="285"/>
      <c r="RRY70" s="285"/>
      <c r="RRZ70" s="285"/>
      <c r="RSA70" s="285"/>
      <c r="RSB70" s="285"/>
      <c r="RSC70" s="285"/>
      <c r="RSD70" s="285"/>
      <c r="RSE70" s="285"/>
      <c r="RSF70" s="285"/>
      <c r="RSG70" s="285"/>
      <c r="RSH70" s="285"/>
      <c r="RSI70" s="285"/>
      <c r="RSJ70" s="285"/>
      <c r="RSK70" s="285"/>
      <c r="RSL70" s="285"/>
      <c r="RSM70" s="285"/>
      <c r="RSN70" s="285"/>
      <c r="RSO70" s="285"/>
      <c r="RSP70" s="285"/>
      <c r="RSQ70" s="285"/>
      <c r="RSR70" s="285"/>
      <c r="RSS70" s="285"/>
      <c r="RST70" s="285"/>
      <c r="RSU70" s="285"/>
      <c r="RSV70" s="285"/>
      <c r="RSW70" s="285"/>
      <c r="RSX70" s="285"/>
      <c r="RSY70" s="285"/>
      <c r="RSZ70" s="285"/>
      <c r="RTA70" s="285"/>
      <c r="RTB70" s="285"/>
      <c r="RTC70" s="285"/>
      <c r="RTD70" s="285"/>
      <c r="RTE70" s="285"/>
      <c r="RTF70" s="285"/>
      <c r="RTG70" s="285"/>
      <c r="RTH70" s="285"/>
      <c r="RTI70" s="285"/>
      <c r="RTJ70" s="285"/>
      <c r="RTK70" s="285"/>
      <c r="RTL70" s="285"/>
      <c r="RTM70" s="285"/>
      <c r="RTN70" s="285"/>
      <c r="RTO70" s="285"/>
      <c r="RTP70" s="285"/>
      <c r="RTQ70" s="285"/>
      <c r="RTR70" s="285"/>
      <c r="RTS70" s="285"/>
      <c r="RTT70" s="285"/>
      <c r="RTU70" s="285"/>
      <c r="RTV70" s="285"/>
      <c r="RTW70" s="285"/>
      <c r="RTX70" s="285"/>
      <c r="RTY70" s="285"/>
      <c r="RTZ70" s="285"/>
      <c r="RUA70" s="285"/>
      <c r="RUB70" s="285"/>
      <c r="RUC70" s="285"/>
      <c r="RUD70" s="285"/>
      <c r="RUE70" s="285"/>
      <c r="RUF70" s="285"/>
      <c r="RUG70" s="285"/>
      <c r="RUH70" s="285"/>
      <c r="RUI70" s="285"/>
      <c r="RUJ70" s="285"/>
      <c r="RUK70" s="285"/>
      <c r="RUL70" s="285"/>
      <c r="RUM70" s="285"/>
      <c r="RUN70" s="285"/>
      <c r="RUO70" s="285"/>
      <c r="RUP70" s="285"/>
      <c r="RUQ70" s="285"/>
      <c r="RUR70" s="285"/>
      <c r="RUS70" s="285"/>
      <c r="RUT70" s="285"/>
      <c r="RUU70" s="285"/>
      <c r="RUV70" s="285"/>
      <c r="RUW70" s="285"/>
      <c r="RUX70" s="285"/>
      <c r="RUY70" s="285"/>
      <c r="RUZ70" s="285"/>
      <c r="RVA70" s="285"/>
      <c r="RVB70" s="285"/>
      <c r="RVC70" s="285"/>
      <c r="RVD70" s="285"/>
      <c r="RVE70" s="285"/>
      <c r="RVF70" s="285"/>
      <c r="RVG70" s="285"/>
      <c r="RVH70" s="285"/>
      <c r="RVI70" s="285"/>
      <c r="RVJ70" s="285"/>
      <c r="RVK70" s="285"/>
      <c r="RVL70" s="285"/>
      <c r="RVM70" s="285"/>
      <c r="RVN70" s="285"/>
      <c r="RVO70" s="285"/>
      <c r="RVP70" s="285"/>
      <c r="RVQ70" s="285"/>
      <c r="RVR70" s="285"/>
      <c r="RVS70" s="285"/>
      <c r="RVT70" s="285"/>
      <c r="RVU70" s="285"/>
      <c r="RVV70" s="285"/>
      <c r="RVW70" s="285"/>
      <c r="RVX70" s="285"/>
      <c r="RVY70" s="285"/>
      <c r="RVZ70" s="285"/>
      <c r="RWA70" s="285"/>
      <c r="RWB70" s="285"/>
      <c r="RWC70" s="285"/>
      <c r="RWD70" s="285"/>
      <c r="RWE70" s="285"/>
      <c r="RWF70" s="285"/>
      <c r="RWG70" s="285"/>
      <c r="RWH70" s="285"/>
      <c r="RWI70" s="285"/>
      <c r="RWJ70" s="285"/>
      <c r="RWK70" s="285"/>
      <c r="RWL70" s="285"/>
      <c r="RWM70" s="285"/>
      <c r="RWN70" s="285"/>
      <c r="RWO70" s="285"/>
      <c r="RWP70" s="285"/>
      <c r="RWQ70" s="285"/>
      <c r="RWR70" s="285"/>
      <c r="RWS70" s="285"/>
      <c r="RWT70" s="285"/>
      <c r="RWU70" s="285"/>
      <c r="RWV70" s="285"/>
      <c r="RWW70" s="285"/>
      <c r="RWX70" s="285"/>
      <c r="RWY70" s="285"/>
      <c r="RWZ70" s="285"/>
      <c r="RXA70" s="285"/>
      <c r="RXB70" s="285"/>
      <c r="RXC70" s="285"/>
      <c r="RXD70" s="285"/>
      <c r="RXE70" s="285"/>
      <c r="RXF70" s="285"/>
      <c r="RXG70" s="285"/>
      <c r="RXH70" s="285"/>
      <c r="RXI70" s="285"/>
      <c r="RXJ70" s="285"/>
      <c r="RXK70" s="285"/>
      <c r="RXL70" s="285"/>
      <c r="RXM70" s="285"/>
      <c r="RXN70" s="285"/>
      <c r="RXO70" s="285"/>
      <c r="RXP70" s="285"/>
      <c r="RXQ70" s="285"/>
      <c r="RXR70" s="285"/>
      <c r="RXS70" s="285"/>
      <c r="RXT70" s="285"/>
      <c r="RXU70" s="285"/>
      <c r="RXV70" s="285"/>
      <c r="RXW70" s="285"/>
      <c r="RXX70" s="285"/>
      <c r="RXY70" s="285"/>
      <c r="RXZ70" s="285"/>
      <c r="RYA70" s="285"/>
      <c r="RYB70" s="285"/>
      <c r="RYC70" s="285"/>
      <c r="RYD70" s="285"/>
      <c r="RYE70" s="285"/>
      <c r="RYF70" s="285"/>
      <c r="RYG70" s="285"/>
      <c r="RYH70" s="285"/>
      <c r="RYI70" s="285"/>
      <c r="RYJ70" s="285"/>
      <c r="RYK70" s="285"/>
      <c r="RYL70" s="285"/>
      <c r="RYM70" s="285"/>
      <c r="RYN70" s="285"/>
      <c r="RYO70" s="285"/>
      <c r="RYP70" s="285"/>
      <c r="RYQ70" s="285"/>
      <c r="RYR70" s="285"/>
      <c r="RYS70" s="285"/>
      <c r="RYT70" s="285"/>
      <c r="RYU70" s="285"/>
      <c r="RYV70" s="285"/>
      <c r="RYW70" s="285"/>
      <c r="RYX70" s="285"/>
      <c r="RYY70" s="285"/>
      <c r="RYZ70" s="285"/>
      <c r="RZA70" s="285"/>
      <c r="RZB70" s="285"/>
      <c r="RZC70" s="285"/>
      <c r="RZD70" s="285"/>
      <c r="RZE70" s="285"/>
      <c r="RZF70" s="285"/>
      <c r="RZG70" s="285"/>
      <c r="RZH70" s="285"/>
      <c r="RZI70" s="285"/>
      <c r="RZJ70" s="285"/>
      <c r="RZK70" s="285"/>
      <c r="RZL70" s="285"/>
      <c r="RZM70" s="285"/>
      <c r="RZN70" s="285"/>
      <c r="RZO70" s="285"/>
      <c r="RZP70" s="285"/>
      <c r="RZQ70" s="285"/>
      <c r="RZR70" s="285"/>
      <c r="RZS70" s="285"/>
      <c r="RZT70" s="285"/>
      <c r="RZU70" s="285"/>
      <c r="RZV70" s="285"/>
      <c r="RZW70" s="285"/>
      <c r="RZX70" s="285"/>
      <c r="RZY70" s="285"/>
      <c r="RZZ70" s="285"/>
      <c r="SAA70" s="285"/>
      <c r="SAB70" s="285"/>
      <c r="SAC70" s="285"/>
      <c r="SAD70" s="285"/>
      <c r="SAE70" s="285"/>
      <c r="SAF70" s="285"/>
      <c r="SAG70" s="285"/>
      <c r="SAH70" s="285"/>
      <c r="SAI70" s="285"/>
      <c r="SAJ70" s="285"/>
      <c r="SAK70" s="285"/>
      <c r="SAL70" s="285"/>
      <c r="SAM70" s="285"/>
      <c r="SAN70" s="285"/>
      <c r="SAO70" s="285"/>
      <c r="SAP70" s="285"/>
      <c r="SAQ70" s="285"/>
      <c r="SAR70" s="285"/>
      <c r="SAS70" s="285"/>
      <c r="SAT70" s="285"/>
      <c r="SAU70" s="285"/>
      <c r="SAV70" s="285"/>
      <c r="SAW70" s="285"/>
      <c r="SAX70" s="285"/>
      <c r="SAY70" s="285"/>
      <c r="SAZ70" s="285"/>
      <c r="SBA70" s="285"/>
      <c r="SBB70" s="285"/>
      <c r="SBC70" s="285"/>
      <c r="SBD70" s="285"/>
      <c r="SBE70" s="285"/>
      <c r="SBF70" s="285"/>
      <c r="SBG70" s="285"/>
      <c r="SBH70" s="285"/>
      <c r="SBI70" s="285"/>
      <c r="SBJ70" s="285"/>
      <c r="SBK70" s="285"/>
      <c r="SBL70" s="285"/>
      <c r="SBM70" s="285"/>
      <c r="SBN70" s="285"/>
      <c r="SBO70" s="285"/>
      <c r="SBP70" s="285"/>
      <c r="SBQ70" s="285"/>
      <c r="SBR70" s="285"/>
      <c r="SBS70" s="285"/>
      <c r="SBT70" s="285"/>
      <c r="SBU70" s="285"/>
      <c r="SBV70" s="285"/>
      <c r="SBW70" s="285"/>
      <c r="SBX70" s="285"/>
      <c r="SBY70" s="285"/>
      <c r="SBZ70" s="285"/>
      <c r="SCA70" s="285"/>
      <c r="SCB70" s="285"/>
      <c r="SCC70" s="285"/>
      <c r="SCD70" s="285"/>
      <c r="SCE70" s="285"/>
      <c r="SCF70" s="285"/>
      <c r="SCG70" s="285"/>
      <c r="SCH70" s="285"/>
      <c r="SCI70" s="285"/>
      <c r="SCJ70" s="285"/>
      <c r="SCK70" s="285"/>
      <c r="SCL70" s="285"/>
      <c r="SCM70" s="285"/>
      <c r="SCN70" s="285"/>
      <c r="SCO70" s="285"/>
      <c r="SCP70" s="285"/>
      <c r="SCQ70" s="285"/>
      <c r="SCR70" s="285"/>
      <c r="SCS70" s="285"/>
      <c r="SCT70" s="285"/>
      <c r="SCU70" s="285"/>
      <c r="SCV70" s="285"/>
      <c r="SCW70" s="285"/>
      <c r="SCX70" s="285"/>
      <c r="SCY70" s="285"/>
      <c r="SCZ70" s="285"/>
      <c r="SDA70" s="285"/>
      <c r="SDB70" s="285"/>
      <c r="SDC70" s="285"/>
      <c r="SDD70" s="285"/>
      <c r="SDE70" s="285"/>
      <c r="SDF70" s="285"/>
      <c r="SDG70" s="285"/>
      <c r="SDH70" s="285"/>
      <c r="SDI70" s="285"/>
      <c r="SDJ70" s="285"/>
      <c r="SDK70" s="285"/>
      <c r="SDL70" s="285"/>
      <c r="SDM70" s="285"/>
      <c r="SDN70" s="285"/>
      <c r="SDO70" s="285"/>
      <c r="SDP70" s="285"/>
      <c r="SDQ70" s="285"/>
      <c r="SDR70" s="285"/>
      <c r="SDS70" s="285"/>
      <c r="SDT70" s="285"/>
      <c r="SDU70" s="285"/>
      <c r="SDV70" s="285"/>
      <c r="SDW70" s="285"/>
      <c r="SDX70" s="285"/>
      <c r="SDY70" s="285"/>
      <c r="SDZ70" s="285"/>
      <c r="SEA70" s="285"/>
      <c r="SEB70" s="285"/>
      <c r="SEC70" s="285"/>
      <c r="SED70" s="285"/>
      <c r="SEE70" s="285"/>
      <c r="SEF70" s="285"/>
      <c r="SEG70" s="285"/>
      <c r="SEH70" s="285"/>
      <c r="SEI70" s="285"/>
      <c r="SEJ70" s="285"/>
      <c r="SEK70" s="285"/>
      <c r="SEL70" s="285"/>
      <c r="SEM70" s="285"/>
      <c r="SEN70" s="285"/>
      <c r="SEO70" s="285"/>
      <c r="SEP70" s="285"/>
      <c r="SEQ70" s="285"/>
      <c r="SER70" s="285"/>
      <c r="SES70" s="285"/>
      <c r="SET70" s="285"/>
      <c r="SEU70" s="285"/>
      <c r="SEV70" s="285"/>
      <c r="SEW70" s="285"/>
      <c r="SEX70" s="285"/>
      <c r="SEY70" s="285"/>
      <c r="SEZ70" s="285"/>
      <c r="SFA70" s="285"/>
      <c r="SFB70" s="285"/>
      <c r="SFC70" s="285"/>
      <c r="SFD70" s="285"/>
      <c r="SFE70" s="285"/>
      <c r="SFF70" s="285"/>
      <c r="SFG70" s="285"/>
      <c r="SFH70" s="285"/>
      <c r="SFI70" s="285"/>
      <c r="SFJ70" s="285"/>
      <c r="SFK70" s="285"/>
      <c r="SFL70" s="285"/>
      <c r="SFM70" s="285"/>
      <c r="SFN70" s="285"/>
      <c r="SFO70" s="285"/>
      <c r="SFP70" s="285"/>
      <c r="SFQ70" s="285"/>
      <c r="SFR70" s="285"/>
      <c r="SFS70" s="285"/>
      <c r="SFT70" s="285"/>
      <c r="SFU70" s="285"/>
      <c r="SFV70" s="285"/>
      <c r="SFW70" s="285"/>
      <c r="SFX70" s="285"/>
      <c r="SFY70" s="285"/>
      <c r="SFZ70" s="285"/>
      <c r="SGA70" s="285"/>
      <c r="SGB70" s="285"/>
      <c r="SGC70" s="285"/>
      <c r="SGD70" s="285"/>
      <c r="SGE70" s="285"/>
      <c r="SGF70" s="285"/>
      <c r="SGG70" s="285"/>
      <c r="SGH70" s="285"/>
      <c r="SGI70" s="285"/>
      <c r="SGJ70" s="285"/>
      <c r="SGK70" s="285"/>
      <c r="SGL70" s="285"/>
      <c r="SGM70" s="285"/>
      <c r="SGN70" s="285"/>
      <c r="SGO70" s="285"/>
      <c r="SGP70" s="285"/>
      <c r="SGQ70" s="285"/>
      <c r="SGR70" s="285"/>
      <c r="SGS70" s="285"/>
      <c r="SGT70" s="285"/>
      <c r="SGU70" s="285"/>
      <c r="SGV70" s="285"/>
      <c r="SGW70" s="285"/>
      <c r="SGX70" s="285"/>
      <c r="SGY70" s="285"/>
      <c r="SGZ70" s="285"/>
      <c r="SHA70" s="285"/>
      <c r="SHB70" s="285"/>
      <c r="SHC70" s="285"/>
      <c r="SHD70" s="285"/>
      <c r="SHE70" s="285"/>
      <c r="SHF70" s="285"/>
      <c r="SHG70" s="285"/>
      <c r="SHH70" s="285"/>
      <c r="SHI70" s="285"/>
      <c r="SHJ70" s="285"/>
      <c r="SHK70" s="285"/>
      <c r="SHL70" s="285"/>
      <c r="SHM70" s="285"/>
      <c r="SHN70" s="285"/>
      <c r="SHO70" s="285"/>
      <c r="SHP70" s="285"/>
      <c r="SHQ70" s="285"/>
      <c r="SHR70" s="285"/>
      <c r="SHS70" s="285"/>
      <c r="SHT70" s="285"/>
      <c r="SHU70" s="285"/>
      <c r="SHV70" s="285"/>
      <c r="SHW70" s="285"/>
      <c r="SHX70" s="285"/>
      <c r="SHY70" s="285"/>
      <c r="SHZ70" s="285"/>
      <c r="SIA70" s="285"/>
      <c r="SIB70" s="285"/>
      <c r="SIC70" s="285"/>
      <c r="SID70" s="285"/>
      <c r="SIE70" s="285"/>
      <c r="SIF70" s="285"/>
      <c r="SIG70" s="285"/>
      <c r="SIH70" s="285"/>
      <c r="SII70" s="285"/>
      <c r="SIJ70" s="285"/>
      <c r="SIK70" s="285"/>
      <c r="SIL70" s="285"/>
      <c r="SIM70" s="285"/>
      <c r="SIN70" s="285"/>
      <c r="SIO70" s="285"/>
      <c r="SIP70" s="285"/>
      <c r="SIQ70" s="285"/>
      <c r="SIR70" s="285"/>
      <c r="SIS70" s="285"/>
      <c r="SIT70" s="285"/>
      <c r="SIU70" s="285"/>
      <c r="SIV70" s="285"/>
      <c r="SIW70" s="285"/>
      <c r="SIX70" s="285"/>
      <c r="SIY70" s="285"/>
      <c r="SIZ70" s="285"/>
      <c r="SJA70" s="285"/>
      <c r="SJB70" s="285"/>
      <c r="SJC70" s="285"/>
      <c r="SJD70" s="285"/>
      <c r="SJE70" s="285"/>
      <c r="SJF70" s="285"/>
      <c r="SJG70" s="285"/>
      <c r="SJH70" s="285"/>
      <c r="SJI70" s="285"/>
      <c r="SJJ70" s="285"/>
      <c r="SJK70" s="285"/>
      <c r="SJL70" s="285"/>
      <c r="SJM70" s="285"/>
      <c r="SJN70" s="285"/>
      <c r="SJO70" s="285"/>
      <c r="SJP70" s="285"/>
      <c r="SJQ70" s="285"/>
      <c r="SJR70" s="285"/>
      <c r="SJS70" s="285"/>
      <c r="SJT70" s="285"/>
      <c r="SJU70" s="285"/>
      <c r="SJV70" s="285"/>
      <c r="SJW70" s="285"/>
      <c r="SJX70" s="285"/>
      <c r="SJY70" s="285"/>
      <c r="SJZ70" s="285"/>
      <c r="SKA70" s="285"/>
      <c r="SKB70" s="285"/>
      <c r="SKC70" s="285"/>
      <c r="SKD70" s="285"/>
      <c r="SKE70" s="285"/>
      <c r="SKF70" s="285"/>
      <c r="SKG70" s="285"/>
      <c r="SKH70" s="285"/>
      <c r="SKI70" s="285"/>
      <c r="SKJ70" s="285"/>
      <c r="SKK70" s="285"/>
      <c r="SKL70" s="285"/>
      <c r="SKM70" s="285"/>
      <c r="SKN70" s="285"/>
      <c r="SKO70" s="285"/>
      <c r="SKP70" s="285"/>
      <c r="SKQ70" s="285"/>
      <c r="SKR70" s="285"/>
      <c r="SKS70" s="285"/>
      <c r="SKT70" s="285"/>
      <c r="SKU70" s="285"/>
      <c r="SKV70" s="285"/>
      <c r="SKW70" s="285"/>
      <c r="SKX70" s="285"/>
      <c r="SKY70" s="285"/>
      <c r="SKZ70" s="285"/>
      <c r="SLA70" s="285"/>
      <c r="SLB70" s="285"/>
      <c r="SLC70" s="285"/>
      <c r="SLD70" s="285"/>
      <c r="SLE70" s="285"/>
      <c r="SLF70" s="285"/>
      <c r="SLG70" s="285"/>
      <c r="SLH70" s="285"/>
      <c r="SLI70" s="285"/>
      <c r="SLJ70" s="285"/>
      <c r="SLK70" s="285"/>
      <c r="SLL70" s="285"/>
      <c r="SLM70" s="285"/>
      <c r="SLN70" s="285"/>
      <c r="SLO70" s="285"/>
      <c r="SLP70" s="285"/>
      <c r="SLQ70" s="285"/>
      <c r="SLR70" s="285"/>
      <c r="SLS70" s="285"/>
      <c r="SLT70" s="285"/>
      <c r="SLU70" s="285"/>
      <c r="SLV70" s="285"/>
      <c r="SLW70" s="285"/>
      <c r="SLX70" s="285"/>
      <c r="SLY70" s="285"/>
      <c r="SLZ70" s="285"/>
      <c r="SMA70" s="285"/>
      <c r="SMB70" s="285"/>
      <c r="SMC70" s="285"/>
      <c r="SMD70" s="285"/>
      <c r="SME70" s="285"/>
      <c r="SMF70" s="285"/>
      <c r="SMG70" s="285"/>
      <c r="SMH70" s="285"/>
      <c r="SMI70" s="285"/>
      <c r="SMJ70" s="285"/>
      <c r="SMK70" s="285"/>
      <c r="SML70" s="285"/>
      <c r="SMM70" s="285"/>
      <c r="SMN70" s="285"/>
      <c r="SMO70" s="285"/>
      <c r="SMP70" s="285"/>
      <c r="SMQ70" s="285"/>
      <c r="SMR70" s="285"/>
      <c r="SMS70" s="285"/>
      <c r="SMT70" s="285"/>
      <c r="SMU70" s="285"/>
      <c r="SMV70" s="285"/>
      <c r="SMW70" s="285"/>
      <c r="SMX70" s="285"/>
      <c r="SMY70" s="285"/>
      <c r="SMZ70" s="285"/>
      <c r="SNA70" s="285"/>
      <c r="SNB70" s="285"/>
      <c r="SNC70" s="285"/>
      <c r="SND70" s="285"/>
      <c r="SNE70" s="285"/>
      <c r="SNF70" s="285"/>
      <c r="SNG70" s="285"/>
      <c r="SNH70" s="285"/>
      <c r="SNI70" s="285"/>
      <c r="SNJ70" s="285"/>
      <c r="SNK70" s="285"/>
      <c r="SNL70" s="285"/>
      <c r="SNM70" s="285"/>
      <c r="SNN70" s="285"/>
      <c r="SNO70" s="285"/>
      <c r="SNP70" s="285"/>
      <c r="SNQ70" s="285"/>
      <c r="SNR70" s="285"/>
      <c r="SNS70" s="285"/>
      <c r="SNT70" s="285"/>
      <c r="SNU70" s="285"/>
      <c r="SNV70" s="285"/>
      <c r="SNW70" s="285"/>
      <c r="SNX70" s="285"/>
      <c r="SNY70" s="285"/>
      <c r="SNZ70" s="285"/>
      <c r="SOA70" s="285"/>
      <c r="SOB70" s="285"/>
      <c r="SOC70" s="285"/>
      <c r="SOD70" s="285"/>
      <c r="SOE70" s="285"/>
      <c r="SOF70" s="285"/>
      <c r="SOG70" s="285"/>
      <c r="SOH70" s="285"/>
      <c r="SOI70" s="285"/>
      <c r="SOJ70" s="285"/>
      <c r="SOK70" s="285"/>
      <c r="SOL70" s="285"/>
      <c r="SOM70" s="285"/>
      <c r="SON70" s="285"/>
      <c r="SOO70" s="285"/>
      <c r="SOP70" s="285"/>
      <c r="SOQ70" s="285"/>
      <c r="SOR70" s="285"/>
      <c r="SOS70" s="285"/>
      <c r="SOT70" s="285"/>
      <c r="SOU70" s="285"/>
      <c r="SOV70" s="285"/>
      <c r="SOW70" s="285"/>
      <c r="SOX70" s="285"/>
      <c r="SOY70" s="285"/>
      <c r="SOZ70" s="285"/>
      <c r="SPA70" s="285"/>
      <c r="SPB70" s="285"/>
      <c r="SPC70" s="285"/>
      <c r="SPD70" s="285"/>
      <c r="SPE70" s="285"/>
      <c r="SPF70" s="285"/>
      <c r="SPG70" s="285"/>
      <c r="SPH70" s="285"/>
      <c r="SPI70" s="285"/>
      <c r="SPJ70" s="285"/>
      <c r="SPK70" s="285"/>
      <c r="SPL70" s="285"/>
      <c r="SPM70" s="285"/>
      <c r="SPN70" s="285"/>
      <c r="SPO70" s="285"/>
      <c r="SPP70" s="285"/>
      <c r="SPQ70" s="285"/>
      <c r="SPR70" s="285"/>
      <c r="SPS70" s="285"/>
      <c r="SPT70" s="285"/>
      <c r="SPU70" s="285"/>
      <c r="SPV70" s="285"/>
      <c r="SPW70" s="285"/>
      <c r="SPX70" s="285"/>
      <c r="SPY70" s="285"/>
      <c r="SPZ70" s="285"/>
      <c r="SQA70" s="285"/>
      <c r="SQB70" s="285"/>
      <c r="SQC70" s="285"/>
      <c r="SQD70" s="285"/>
      <c r="SQE70" s="285"/>
      <c r="SQF70" s="285"/>
      <c r="SQG70" s="285"/>
      <c r="SQH70" s="285"/>
      <c r="SQI70" s="285"/>
      <c r="SQJ70" s="285"/>
      <c r="SQK70" s="285"/>
      <c r="SQL70" s="285"/>
      <c r="SQM70" s="285"/>
      <c r="SQN70" s="285"/>
      <c r="SQO70" s="285"/>
      <c r="SQP70" s="285"/>
      <c r="SQQ70" s="285"/>
      <c r="SQR70" s="285"/>
      <c r="SQS70" s="285"/>
      <c r="SQT70" s="285"/>
      <c r="SQU70" s="285"/>
      <c r="SQV70" s="285"/>
      <c r="SQW70" s="285"/>
      <c r="SQX70" s="285"/>
      <c r="SQY70" s="285"/>
      <c r="SQZ70" s="285"/>
      <c r="SRA70" s="285"/>
      <c r="SRB70" s="285"/>
      <c r="SRC70" s="285"/>
      <c r="SRD70" s="285"/>
      <c r="SRE70" s="285"/>
      <c r="SRF70" s="285"/>
      <c r="SRG70" s="285"/>
      <c r="SRH70" s="285"/>
      <c r="SRI70" s="285"/>
      <c r="SRJ70" s="285"/>
      <c r="SRK70" s="285"/>
      <c r="SRL70" s="285"/>
      <c r="SRM70" s="285"/>
      <c r="SRN70" s="285"/>
      <c r="SRO70" s="285"/>
      <c r="SRP70" s="285"/>
      <c r="SRQ70" s="285"/>
      <c r="SRR70" s="285"/>
      <c r="SRS70" s="285"/>
      <c r="SRT70" s="285"/>
      <c r="SRU70" s="285"/>
      <c r="SRV70" s="285"/>
      <c r="SRW70" s="285"/>
      <c r="SRX70" s="285"/>
      <c r="SRY70" s="285"/>
      <c r="SRZ70" s="285"/>
      <c r="SSA70" s="285"/>
      <c r="SSB70" s="285"/>
      <c r="SSC70" s="285"/>
      <c r="SSD70" s="285"/>
      <c r="SSE70" s="285"/>
      <c r="SSF70" s="285"/>
      <c r="SSG70" s="285"/>
      <c r="SSH70" s="285"/>
      <c r="SSI70" s="285"/>
      <c r="SSJ70" s="285"/>
      <c r="SSK70" s="285"/>
      <c r="SSL70" s="285"/>
      <c r="SSM70" s="285"/>
      <c r="SSN70" s="285"/>
      <c r="SSO70" s="285"/>
      <c r="SSP70" s="285"/>
      <c r="SSQ70" s="285"/>
      <c r="SSR70" s="285"/>
      <c r="SSS70" s="285"/>
      <c r="SST70" s="285"/>
      <c r="SSU70" s="285"/>
      <c r="SSV70" s="285"/>
      <c r="SSW70" s="285"/>
      <c r="SSX70" s="285"/>
      <c r="SSY70" s="285"/>
      <c r="SSZ70" s="285"/>
      <c r="STA70" s="285"/>
      <c r="STB70" s="285"/>
      <c r="STC70" s="285"/>
      <c r="STD70" s="285"/>
      <c r="STE70" s="285"/>
      <c r="STF70" s="285"/>
      <c r="STG70" s="285"/>
      <c r="STH70" s="285"/>
      <c r="STI70" s="285"/>
      <c r="STJ70" s="285"/>
      <c r="STK70" s="285"/>
      <c r="STL70" s="285"/>
      <c r="STM70" s="285"/>
      <c r="STN70" s="285"/>
      <c r="STO70" s="285"/>
      <c r="STP70" s="285"/>
      <c r="STQ70" s="285"/>
      <c r="STR70" s="285"/>
      <c r="STS70" s="285"/>
      <c r="STT70" s="285"/>
      <c r="STU70" s="285"/>
      <c r="STV70" s="285"/>
      <c r="STW70" s="285"/>
      <c r="STX70" s="285"/>
      <c r="STY70" s="285"/>
      <c r="STZ70" s="285"/>
      <c r="SUA70" s="285"/>
      <c r="SUB70" s="285"/>
      <c r="SUC70" s="285"/>
      <c r="SUD70" s="285"/>
      <c r="SUE70" s="285"/>
      <c r="SUF70" s="285"/>
      <c r="SUG70" s="285"/>
      <c r="SUH70" s="285"/>
      <c r="SUI70" s="285"/>
      <c r="SUJ70" s="285"/>
      <c r="SUK70" s="285"/>
      <c r="SUL70" s="285"/>
      <c r="SUM70" s="285"/>
      <c r="SUN70" s="285"/>
      <c r="SUO70" s="285"/>
      <c r="SUP70" s="285"/>
      <c r="SUQ70" s="285"/>
      <c r="SUR70" s="285"/>
      <c r="SUS70" s="285"/>
      <c r="SUT70" s="285"/>
      <c r="SUU70" s="285"/>
      <c r="SUV70" s="285"/>
      <c r="SUW70" s="285"/>
      <c r="SUX70" s="285"/>
      <c r="SUY70" s="285"/>
      <c r="SUZ70" s="285"/>
      <c r="SVA70" s="285"/>
      <c r="SVB70" s="285"/>
      <c r="SVC70" s="285"/>
      <c r="SVD70" s="285"/>
      <c r="SVE70" s="285"/>
      <c r="SVF70" s="285"/>
      <c r="SVG70" s="285"/>
      <c r="SVH70" s="285"/>
      <c r="SVI70" s="285"/>
      <c r="SVJ70" s="285"/>
      <c r="SVK70" s="285"/>
      <c r="SVL70" s="285"/>
      <c r="SVM70" s="285"/>
      <c r="SVN70" s="285"/>
      <c r="SVO70" s="285"/>
      <c r="SVP70" s="285"/>
      <c r="SVQ70" s="285"/>
      <c r="SVR70" s="285"/>
      <c r="SVS70" s="285"/>
      <c r="SVT70" s="285"/>
      <c r="SVU70" s="285"/>
      <c r="SVV70" s="285"/>
      <c r="SVW70" s="285"/>
      <c r="SVX70" s="285"/>
      <c r="SVY70" s="285"/>
      <c r="SVZ70" s="285"/>
      <c r="SWA70" s="285"/>
      <c r="SWB70" s="285"/>
      <c r="SWC70" s="285"/>
      <c r="SWD70" s="285"/>
      <c r="SWE70" s="285"/>
      <c r="SWF70" s="285"/>
      <c r="SWG70" s="285"/>
      <c r="SWH70" s="285"/>
      <c r="SWI70" s="285"/>
      <c r="SWJ70" s="285"/>
      <c r="SWK70" s="285"/>
      <c r="SWL70" s="285"/>
      <c r="SWM70" s="285"/>
      <c r="SWN70" s="285"/>
      <c r="SWO70" s="285"/>
      <c r="SWP70" s="285"/>
      <c r="SWQ70" s="285"/>
      <c r="SWR70" s="285"/>
      <c r="SWS70" s="285"/>
      <c r="SWT70" s="285"/>
      <c r="SWU70" s="285"/>
      <c r="SWV70" s="285"/>
      <c r="SWW70" s="285"/>
      <c r="SWX70" s="285"/>
      <c r="SWY70" s="285"/>
      <c r="SWZ70" s="285"/>
      <c r="SXA70" s="285"/>
      <c r="SXB70" s="285"/>
      <c r="SXC70" s="285"/>
      <c r="SXD70" s="285"/>
      <c r="SXE70" s="285"/>
      <c r="SXF70" s="285"/>
      <c r="SXG70" s="285"/>
      <c r="SXH70" s="285"/>
      <c r="SXI70" s="285"/>
      <c r="SXJ70" s="285"/>
      <c r="SXK70" s="285"/>
      <c r="SXL70" s="285"/>
      <c r="SXM70" s="285"/>
      <c r="SXN70" s="285"/>
      <c r="SXO70" s="285"/>
      <c r="SXP70" s="285"/>
      <c r="SXQ70" s="285"/>
      <c r="SXR70" s="285"/>
      <c r="SXS70" s="285"/>
      <c r="SXT70" s="285"/>
      <c r="SXU70" s="285"/>
      <c r="SXV70" s="285"/>
      <c r="SXW70" s="285"/>
      <c r="SXX70" s="285"/>
      <c r="SXY70" s="285"/>
      <c r="SXZ70" s="285"/>
      <c r="SYA70" s="285"/>
      <c r="SYB70" s="285"/>
      <c r="SYC70" s="285"/>
      <c r="SYD70" s="285"/>
      <c r="SYE70" s="285"/>
      <c r="SYF70" s="285"/>
      <c r="SYG70" s="285"/>
      <c r="SYH70" s="285"/>
      <c r="SYI70" s="285"/>
      <c r="SYJ70" s="285"/>
      <c r="SYK70" s="285"/>
      <c r="SYL70" s="285"/>
      <c r="SYM70" s="285"/>
      <c r="SYN70" s="285"/>
      <c r="SYO70" s="285"/>
      <c r="SYP70" s="285"/>
      <c r="SYQ70" s="285"/>
      <c r="SYR70" s="285"/>
      <c r="SYS70" s="285"/>
      <c r="SYT70" s="285"/>
      <c r="SYU70" s="285"/>
      <c r="SYV70" s="285"/>
      <c r="SYW70" s="285"/>
      <c r="SYX70" s="285"/>
      <c r="SYY70" s="285"/>
      <c r="SYZ70" s="285"/>
      <c r="SZA70" s="285"/>
      <c r="SZB70" s="285"/>
      <c r="SZC70" s="285"/>
      <c r="SZD70" s="285"/>
      <c r="SZE70" s="285"/>
      <c r="SZF70" s="285"/>
      <c r="SZG70" s="285"/>
      <c r="SZH70" s="285"/>
      <c r="SZI70" s="285"/>
      <c r="SZJ70" s="285"/>
      <c r="SZK70" s="285"/>
      <c r="SZL70" s="285"/>
      <c r="SZM70" s="285"/>
      <c r="SZN70" s="285"/>
      <c r="SZO70" s="285"/>
      <c r="SZP70" s="285"/>
      <c r="SZQ70" s="285"/>
      <c r="SZR70" s="285"/>
      <c r="SZS70" s="285"/>
      <c r="SZT70" s="285"/>
      <c r="SZU70" s="285"/>
      <c r="SZV70" s="285"/>
      <c r="SZW70" s="285"/>
      <c r="SZX70" s="285"/>
      <c r="SZY70" s="285"/>
      <c r="SZZ70" s="285"/>
      <c r="TAA70" s="285"/>
      <c r="TAB70" s="285"/>
      <c r="TAC70" s="285"/>
      <c r="TAD70" s="285"/>
      <c r="TAE70" s="285"/>
      <c r="TAF70" s="285"/>
      <c r="TAG70" s="285"/>
      <c r="TAH70" s="285"/>
      <c r="TAI70" s="285"/>
      <c r="TAJ70" s="285"/>
      <c r="TAK70" s="285"/>
      <c r="TAL70" s="285"/>
      <c r="TAM70" s="285"/>
      <c r="TAN70" s="285"/>
      <c r="TAO70" s="285"/>
      <c r="TAP70" s="285"/>
      <c r="TAQ70" s="285"/>
      <c r="TAR70" s="285"/>
      <c r="TAS70" s="285"/>
      <c r="TAT70" s="285"/>
      <c r="TAU70" s="285"/>
      <c r="TAV70" s="285"/>
      <c r="TAW70" s="285"/>
      <c r="TAX70" s="285"/>
      <c r="TAY70" s="285"/>
      <c r="TAZ70" s="285"/>
      <c r="TBA70" s="285"/>
      <c r="TBB70" s="285"/>
      <c r="TBC70" s="285"/>
      <c r="TBD70" s="285"/>
      <c r="TBE70" s="285"/>
      <c r="TBF70" s="285"/>
      <c r="TBG70" s="285"/>
      <c r="TBH70" s="285"/>
      <c r="TBI70" s="285"/>
      <c r="TBJ70" s="285"/>
      <c r="TBK70" s="285"/>
      <c r="TBL70" s="285"/>
      <c r="TBM70" s="285"/>
      <c r="TBN70" s="285"/>
      <c r="TBO70" s="285"/>
      <c r="TBP70" s="285"/>
      <c r="TBQ70" s="285"/>
      <c r="TBR70" s="285"/>
      <c r="TBS70" s="285"/>
      <c r="TBT70" s="285"/>
      <c r="TBU70" s="285"/>
      <c r="TBV70" s="285"/>
      <c r="TBW70" s="285"/>
      <c r="TBX70" s="285"/>
      <c r="TBY70" s="285"/>
      <c r="TBZ70" s="285"/>
      <c r="TCA70" s="285"/>
      <c r="TCB70" s="285"/>
      <c r="TCC70" s="285"/>
      <c r="TCD70" s="285"/>
      <c r="TCE70" s="285"/>
      <c r="TCF70" s="285"/>
      <c r="TCG70" s="285"/>
      <c r="TCH70" s="285"/>
      <c r="TCI70" s="285"/>
      <c r="TCJ70" s="285"/>
      <c r="TCK70" s="285"/>
      <c r="TCL70" s="285"/>
      <c r="TCM70" s="285"/>
      <c r="TCN70" s="285"/>
      <c r="TCO70" s="285"/>
      <c r="TCP70" s="285"/>
      <c r="TCQ70" s="285"/>
      <c r="TCR70" s="285"/>
      <c r="TCS70" s="285"/>
      <c r="TCT70" s="285"/>
      <c r="TCU70" s="285"/>
      <c r="TCV70" s="285"/>
      <c r="TCW70" s="285"/>
      <c r="TCX70" s="285"/>
      <c r="TCY70" s="285"/>
      <c r="TCZ70" s="285"/>
      <c r="TDA70" s="285"/>
      <c r="TDB70" s="285"/>
      <c r="TDC70" s="285"/>
      <c r="TDD70" s="285"/>
      <c r="TDE70" s="285"/>
      <c r="TDF70" s="285"/>
      <c r="TDG70" s="285"/>
      <c r="TDH70" s="285"/>
      <c r="TDI70" s="285"/>
      <c r="TDJ70" s="285"/>
      <c r="TDK70" s="285"/>
      <c r="TDL70" s="285"/>
      <c r="TDM70" s="285"/>
      <c r="TDN70" s="285"/>
      <c r="TDO70" s="285"/>
      <c r="TDP70" s="285"/>
      <c r="TDQ70" s="285"/>
      <c r="TDR70" s="285"/>
      <c r="TDS70" s="285"/>
      <c r="TDT70" s="285"/>
      <c r="TDU70" s="285"/>
      <c r="TDV70" s="285"/>
      <c r="TDW70" s="285"/>
      <c r="TDX70" s="285"/>
      <c r="TDY70" s="285"/>
      <c r="TDZ70" s="285"/>
      <c r="TEA70" s="285"/>
      <c r="TEB70" s="285"/>
      <c r="TEC70" s="285"/>
      <c r="TED70" s="285"/>
      <c r="TEE70" s="285"/>
      <c r="TEF70" s="285"/>
      <c r="TEG70" s="285"/>
      <c r="TEH70" s="285"/>
      <c r="TEI70" s="285"/>
      <c r="TEJ70" s="285"/>
      <c r="TEK70" s="285"/>
      <c r="TEL70" s="285"/>
      <c r="TEM70" s="285"/>
      <c r="TEN70" s="285"/>
      <c r="TEO70" s="285"/>
      <c r="TEP70" s="285"/>
      <c r="TEQ70" s="285"/>
      <c r="TER70" s="285"/>
      <c r="TES70" s="285"/>
      <c r="TET70" s="285"/>
      <c r="TEU70" s="285"/>
      <c r="TEV70" s="285"/>
      <c r="TEW70" s="285"/>
      <c r="TEX70" s="285"/>
      <c r="TEY70" s="285"/>
      <c r="TEZ70" s="285"/>
      <c r="TFA70" s="285"/>
      <c r="TFB70" s="285"/>
      <c r="TFC70" s="285"/>
      <c r="TFD70" s="285"/>
      <c r="TFE70" s="285"/>
      <c r="TFF70" s="285"/>
      <c r="TFG70" s="285"/>
      <c r="TFH70" s="285"/>
      <c r="TFI70" s="285"/>
      <c r="TFJ70" s="285"/>
      <c r="TFK70" s="285"/>
      <c r="TFL70" s="285"/>
      <c r="TFM70" s="285"/>
      <c r="TFN70" s="285"/>
      <c r="TFO70" s="285"/>
      <c r="TFP70" s="285"/>
      <c r="TFQ70" s="285"/>
      <c r="TFR70" s="285"/>
      <c r="TFS70" s="285"/>
      <c r="TFT70" s="285"/>
      <c r="TFU70" s="285"/>
      <c r="TFV70" s="285"/>
      <c r="TFW70" s="285"/>
      <c r="TFX70" s="285"/>
      <c r="TFY70" s="285"/>
      <c r="TFZ70" s="285"/>
      <c r="TGA70" s="285"/>
      <c r="TGB70" s="285"/>
      <c r="TGC70" s="285"/>
      <c r="TGD70" s="285"/>
      <c r="TGE70" s="285"/>
      <c r="TGF70" s="285"/>
      <c r="TGG70" s="285"/>
      <c r="TGH70" s="285"/>
      <c r="TGI70" s="285"/>
      <c r="TGJ70" s="285"/>
      <c r="TGK70" s="285"/>
      <c r="TGL70" s="285"/>
      <c r="TGM70" s="285"/>
      <c r="TGN70" s="285"/>
      <c r="TGO70" s="285"/>
      <c r="TGP70" s="285"/>
      <c r="TGQ70" s="285"/>
      <c r="TGR70" s="285"/>
      <c r="TGS70" s="285"/>
      <c r="TGT70" s="285"/>
      <c r="TGU70" s="285"/>
      <c r="TGV70" s="285"/>
      <c r="TGW70" s="285"/>
      <c r="TGX70" s="285"/>
      <c r="TGY70" s="285"/>
      <c r="TGZ70" s="285"/>
      <c r="THA70" s="285"/>
      <c r="THB70" s="285"/>
      <c r="THC70" s="285"/>
      <c r="THD70" s="285"/>
      <c r="THE70" s="285"/>
      <c r="THF70" s="285"/>
      <c r="THG70" s="285"/>
      <c r="THH70" s="285"/>
      <c r="THI70" s="285"/>
      <c r="THJ70" s="285"/>
      <c r="THK70" s="285"/>
      <c r="THL70" s="285"/>
      <c r="THM70" s="285"/>
      <c r="THN70" s="285"/>
      <c r="THO70" s="285"/>
      <c r="THP70" s="285"/>
      <c r="THQ70" s="285"/>
      <c r="THR70" s="285"/>
      <c r="THS70" s="285"/>
      <c r="THT70" s="285"/>
      <c r="THU70" s="285"/>
      <c r="THV70" s="285"/>
      <c r="THW70" s="285"/>
      <c r="THX70" s="285"/>
      <c r="THY70" s="285"/>
      <c r="THZ70" s="285"/>
      <c r="TIA70" s="285"/>
      <c r="TIB70" s="285"/>
      <c r="TIC70" s="285"/>
      <c r="TID70" s="285"/>
      <c r="TIE70" s="285"/>
      <c r="TIF70" s="285"/>
      <c r="TIG70" s="285"/>
      <c r="TIH70" s="285"/>
      <c r="TII70" s="285"/>
      <c r="TIJ70" s="285"/>
      <c r="TIK70" s="285"/>
      <c r="TIL70" s="285"/>
      <c r="TIM70" s="285"/>
      <c r="TIN70" s="285"/>
      <c r="TIO70" s="285"/>
      <c r="TIP70" s="285"/>
      <c r="TIQ70" s="285"/>
      <c r="TIR70" s="285"/>
      <c r="TIS70" s="285"/>
      <c r="TIT70" s="285"/>
      <c r="TIU70" s="285"/>
      <c r="TIV70" s="285"/>
      <c r="TIW70" s="285"/>
      <c r="TIX70" s="285"/>
      <c r="TIY70" s="285"/>
      <c r="TIZ70" s="285"/>
      <c r="TJA70" s="285"/>
      <c r="TJB70" s="285"/>
      <c r="TJC70" s="285"/>
      <c r="TJD70" s="285"/>
      <c r="TJE70" s="285"/>
      <c r="TJF70" s="285"/>
      <c r="TJG70" s="285"/>
      <c r="TJH70" s="285"/>
      <c r="TJI70" s="285"/>
      <c r="TJJ70" s="285"/>
      <c r="TJK70" s="285"/>
      <c r="TJL70" s="285"/>
      <c r="TJM70" s="285"/>
      <c r="TJN70" s="285"/>
      <c r="TJO70" s="285"/>
      <c r="TJP70" s="285"/>
      <c r="TJQ70" s="285"/>
      <c r="TJR70" s="285"/>
      <c r="TJS70" s="285"/>
      <c r="TJT70" s="285"/>
      <c r="TJU70" s="285"/>
      <c r="TJV70" s="285"/>
      <c r="TJW70" s="285"/>
      <c r="TJX70" s="285"/>
      <c r="TJY70" s="285"/>
      <c r="TJZ70" s="285"/>
      <c r="TKA70" s="285"/>
      <c r="TKB70" s="285"/>
      <c r="TKC70" s="285"/>
      <c r="TKD70" s="285"/>
      <c r="TKE70" s="285"/>
      <c r="TKF70" s="285"/>
      <c r="TKG70" s="285"/>
      <c r="TKH70" s="285"/>
      <c r="TKI70" s="285"/>
      <c r="TKJ70" s="285"/>
      <c r="TKK70" s="285"/>
      <c r="TKL70" s="285"/>
      <c r="TKM70" s="285"/>
      <c r="TKN70" s="285"/>
      <c r="TKO70" s="285"/>
      <c r="TKP70" s="285"/>
      <c r="TKQ70" s="285"/>
      <c r="TKR70" s="285"/>
      <c r="TKS70" s="285"/>
      <c r="TKT70" s="285"/>
      <c r="TKU70" s="285"/>
      <c r="TKV70" s="285"/>
      <c r="TKW70" s="285"/>
      <c r="TKX70" s="285"/>
      <c r="TKY70" s="285"/>
      <c r="TKZ70" s="285"/>
      <c r="TLA70" s="285"/>
      <c r="TLB70" s="285"/>
      <c r="TLC70" s="285"/>
      <c r="TLD70" s="285"/>
      <c r="TLE70" s="285"/>
      <c r="TLF70" s="285"/>
      <c r="TLG70" s="285"/>
      <c r="TLH70" s="285"/>
      <c r="TLI70" s="285"/>
      <c r="TLJ70" s="285"/>
      <c r="TLK70" s="285"/>
      <c r="TLL70" s="285"/>
      <c r="TLM70" s="285"/>
      <c r="TLN70" s="285"/>
      <c r="TLO70" s="285"/>
      <c r="TLP70" s="285"/>
      <c r="TLQ70" s="285"/>
      <c r="TLR70" s="285"/>
      <c r="TLS70" s="285"/>
      <c r="TLT70" s="285"/>
      <c r="TLU70" s="285"/>
      <c r="TLV70" s="285"/>
      <c r="TLW70" s="285"/>
      <c r="TLX70" s="285"/>
      <c r="TLY70" s="285"/>
      <c r="TLZ70" s="285"/>
      <c r="TMA70" s="285"/>
      <c r="TMB70" s="285"/>
      <c r="TMC70" s="285"/>
      <c r="TMD70" s="285"/>
      <c r="TME70" s="285"/>
      <c r="TMF70" s="285"/>
      <c r="TMG70" s="285"/>
      <c r="TMH70" s="285"/>
      <c r="TMI70" s="285"/>
      <c r="TMJ70" s="285"/>
      <c r="TMK70" s="285"/>
      <c r="TML70" s="285"/>
      <c r="TMM70" s="285"/>
      <c r="TMN70" s="285"/>
      <c r="TMO70" s="285"/>
      <c r="TMP70" s="285"/>
      <c r="TMQ70" s="285"/>
      <c r="TMR70" s="285"/>
      <c r="TMS70" s="285"/>
      <c r="TMT70" s="285"/>
      <c r="TMU70" s="285"/>
      <c r="TMV70" s="285"/>
      <c r="TMW70" s="285"/>
      <c r="TMX70" s="285"/>
      <c r="TMY70" s="285"/>
      <c r="TMZ70" s="285"/>
      <c r="TNA70" s="285"/>
      <c r="TNB70" s="285"/>
      <c r="TNC70" s="285"/>
      <c r="TND70" s="285"/>
      <c r="TNE70" s="285"/>
      <c r="TNF70" s="285"/>
      <c r="TNG70" s="285"/>
      <c r="TNH70" s="285"/>
      <c r="TNI70" s="285"/>
      <c r="TNJ70" s="285"/>
      <c r="TNK70" s="285"/>
      <c r="TNL70" s="285"/>
      <c r="TNM70" s="285"/>
      <c r="TNN70" s="285"/>
      <c r="TNO70" s="285"/>
      <c r="TNP70" s="285"/>
      <c r="TNQ70" s="285"/>
      <c r="TNR70" s="285"/>
      <c r="TNS70" s="285"/>
      <c r="TNT70" s="285"/>
      <c r="TNU70" s="285"/>
      <c r="TNV70" s="285"/>
      <c r="TNW70" s="285"/>
      <c r="TNX70" s="285"/>
      <c r="TNY70" s="285"/>
      <c r="TNZ70" s="285"/>
      <c r="TOA70" s="285"/>
      <c r="TOB70" s="285"/>
      <c r="TOC70" s="285"/>
      <c r="TOD70" s="285"/>
      <c r="TOE70" s="285"/>
      <c r="TOF70" s="285"/>
      <c r="TOG70" s="285"/>
      <c r="TOH70" s="285"/>
      <c r="TOI70" s="285"/>
      <c r="TOJ70" s="285"/>
      <c r="TOK70" s="285"/>
      <c r="TOL70" s="285"/>
      <c r="TOM70" s="285"/>
      <c r="TON70" s="285"/>
      <c r="TOO70" s="285"/>
      <c r="TOP70" s="285"/>
      <c r="TOQ70" s="285"/>
      <c r="TOR70" s="285"/>
      <c r="TOS70" s="285"/>
      <c r="TOT70" s="285"/>
      <c r="TOU70" s="285"/>
      <c r="TOV70" s="285"/>
      <c r="TOW70" s="285"/>
      <c r="TOX70" s="285"/>
      <c r="TOY70" s="285"/>
      <c r="TOZ70" s="285"/>
      <c r="TPA70" s="285"/>
      <c r="TPB70" s="285"/>
      <c r="TPC70" s="285"/>
      <c r="TPD70" s="285"/>
      <c r="TPE70" s="285"/>
      <c r="TPF70" s="285"/>
      <c r="TPG70" s="285"/>
      <c r="TPH70" s="285"/>
      <c r="TPI70" s="285"/>
      <c r="TPJ70" s="285"/>
      <c r="TPK70" s="285"/>
      <c r="TPL70" s="285"/>
      <c r="TPM70" s="285"/>
      <c r="TPN70" s="285"/>
      <c r="TPO70" s="285"/>
      <c r="TPP70" s="285"/>
      <c r="TPQ70" s="285"/>
      <c r="TPR70" s="285"/>
      <c r="TPS70" s="285"/>
      <c r="TPT70" s="285"/>
      <c r="TPU70" s="285"/>
      <c r="TPV70" s="285"/>
      <c r="TPW70" s="285"/>
      <c r="TPX70" s="285"/>
      <c r="TPY70" s="285"/>
      <c r="TPZ70" s="285"/>
      <c r="TQA70" s="285"/>
      <c r="TQB70" s="285"/>
      <c r="TQC70" s="285"/>
      <c r="TQD70" s="285"/>
      <c r="TQE70" s="285"/>
      <c r="TQF70" s="285"/>
      <c r="TQG70" s="285"/>
      <c r="TQH70" s="285"/>
      <c r="TQI70" s="285"/>
      <c r="TQJ70" s="285"/>
      <c r="TQK70" s="285"/>
      <c r="TQL70" s="285"/>
      <c r="TQM70" s="285"/>
      <c r="TQN70" s="285"/>
      <c r="TQO70" s="285"/>
      <c r="TQP70" s="285"/>
      <c r="TQQ70" s="285"/>
      <c r="TQR70" s="285"/>
      <c r="TQS70" s="285"/>
      <c r="TQT70" s="285"/>
      <c r="TQU70" s="285"/>
      <c r="TQV70" s="285"/>
      <c r="TQW70" s="285"/>
      <c r="TQX70" s="285"/>
      <c r="TQY70" s="285"/>
      <c r="TQZ70" s="285"/>
      <c r="TRA70" s="285"/>
      <c r="TRB70" s="285"/>
      <c r="TRC70" s="285"/>
      <c r="TRD70" s="285"/>
      <c r="TRE70" s="285"/>
      <c r="TRF70" s="285"/>
      <c r="TRG70" s="285"/>
      <c r="TRH70" s="285"/>
      <c r="TRI70" s="285"/>
      <c r="TRJ70" s="285"/>
      <c r="TRK70" s="285"/>
      <c r="TRL70" s="285"/>
      <c r="TRM70" s="285"/>
      <c r="TRN70" s="285"/>
      <c r="TRO70" s="285"/>
      <c r="TRP70" s="285"/>
      <c r="TRQ70" s="285"/>
      <c r="TRR70" s="285"/>
      <c r="TRS70" s="285"/>
      <c r="TRT70" s="285"/>
      <c r="TRU70" s="285"/>
      <c r="TRV70" s="285"/>
      <c r="TRW70" s="285"/>
      <c r="TRX70" s="285"/>
      <c r="TRY70" s="285"/>
      <c r="TRZ70" s="285"/>
      <c r="TSA70" s="285"/>
      <c r="TSB70" s="285"/>
      <c r="TSC70" s="285"/>
      <c r="TSD70" s="285"/>
      <c r="TSE70" s="285"/>
      <c r="TSF70" s="285"/>
      <c r="TSG70" s="285"/>
      <c r="TSH70" s="285"/>
      <c r="TSI70" s="285"/>
      <c r="TSJ70" s="285"/>
      <c r="TSK70" s="285"/>
      <c r="TSL70" s="285"/>
      <c r="TSM70" s="285"/>
      <c r="TSN70" s="285"/>
      <c r="TSO70" s="285"/>
      <c r="TSP70" s="285"/>
      <c r="TSQ70" s="285"/>
      <c r="TSR70" s="285"/>
      <c r="TSS70" s="285"/>
      <c r="TST70" s="285"/>
      <c r="TSU70" s="285"/>
      <c r="TSV70" s="285"/>
      <c r="TSW70" s="285"/>
      <c r="TSX70" s="285"/>
      <c r="TSY70" s="285"/>
      <c r="TSZ70" s="285"/>
      <c r="TTA70" s="285"/>
      <c r="TTB70" s="285"/>
      <c r="TTC70" s="285"/>
      <c r="TTD70" s="285"/>
      <c r="TTE70" s="285"/>
      <c r="TTF70" s="285"/>
      <c r="TTG70" s="285"/>
      <c r="TTH70" s="285"/>
      <c r="TTI70" s="285"/>
      <c r="TTJ70" s="285"/>
      <c r="TTK70" s="285"/>
      <c r="TTL70" s="285"/>
      <c r="TTM70" s="285"/>
      <c r="TTN70" s="285"/>
      <c r="TTO70" s="285"/>
      <c r="TTP70" s="285"/>
      <c r="TTQ70" s="285"/>
      <c r="TTR70" s="285"/>
      <c r="TTS70" s="285"/>
      <c r="TTT70" s="285"/>
      <c r="TTU70" s="285"/>
      <c r="TTV70" s="285"/>
      <c r="TTW70" s="285"/>
      <c r="TTX70" s="285"/>
      <c r="TTY70" s="285"/>
      <c r="TTZ70" s="285"/>
      <c r="TUA70" s="285"/>
      <c r="TUB70" s="285"/>
      <c r="TUC70" s="285"/>
      <c r="TUD70" s="285"/>
      <c r="TUE70" s="285"/>
      <c r="TUF70" s="285"/>
      <c r="TUG70" s="285"/>
      <c r="TUH70" s="285"/>
      <c r="TUI70" s="285"/>
      <c r="TUJ70" s="285"/>
      <c r="TUK70" s="285"/>
      <c r="TUL70" s="285"/>
      <c r="TUM70" s="285"/>
      <c r="TUN70" s="285"/>
      <c r="TUO70" s="285"/>
      <c r="TUP70" s="285"/>
      <c r="TUQ70" s="285"/>
      <c r="TUR70" s="285"/>
      <c r="TUS70" s="285"/>
      <c r="TUT70" s="285"/>
      <c r="TUU70" s="285"/>
      <c r="TUV70" s="285"/>
      <c r="TUW70" s="285"/>
      <c r="TUX70" s="285"/>
      <c r="TUY70" s="285"/>
      <c r="TUZ70" s="285"/>
      <c r="TVA70" s="285"/>
      <c r="TVB70" s="285"/>
      <c r="TVC70" s="285"/>
      <c r="TVD70" s="285"/>
      <c r="TVE70" s="285"/>
      <c r="TVF70" s="285"/>
      <c r="TVG70" s="285"/>
      <c r="TVH70" s="285"/>
      <c r="TVI70" s="285"/>
      <c r="TVJ70" s="285"/>
      <c r="TVK70" s="285"/>
      <c r="TVL70" s="285"/>
      <c r="TVM70" s="285"/>
      <c r="TVN70" s="285"/>
      <c r="TVO70" s="285"/>
      <c r="TVP70" s="285"/>
      <c r="TVQ70" s="285"/>
      <c r="TVR70" s="285"/>
      <c r="TVS70" s="285"/>
      <c r="TVT70" s="285"/>
      <c r="TVU70" s="285"/>
      <c r="TVV70" s="285"/>
      <c r="TVW70" s="285"/>
      <c r="TVX70" s="285"/>
      <c r="TVY70" s="285"/>
      <c r="TVZ70" s="285"/>
      <c r="TWA70" s="285"/>
      <c r="TWB70" s="285"/>
      <c r="TWC70" s="285"/>
      <c r="TWD70" s="285"/>
      <c r="TWE70" s="285"/>
      <c r="TWF70" s="285"/>
      <c r="TWG70" s="285"/>
      <c r="TWH70" s="285"/>
      <c r="TWI70" s="285"/>
      <c r="TWJ70" s="285"/>
      <c r="TWK70" s="285"/>
      <c r="TWL70" s="285"/>
      <c r="TWM70" s="285"/>
      <c r="TWN70" s="285"/>
      <c r="TWO70" s="285"/>
      <c r="TWP70" s="285"/>
      <c r="TWQ70" s="285"/>
      <c r="TWR70" s="285"/>
      <c r="TWS70" s="285"/>
      <c r="TWT70" s="285"/>
      <c r="TWU70" s="285"/>
      <c r="TWV70" s="285"/>
      <c r="TWW70" s="285"/>
      <c r="TWX70" s="285"/>
      <c r="TWY70" s="285"/>
      <c r="TWZ70" s="285"/>
      <c r="TXA70" s="285"/>
      <c r="TXB70" s="285"/>
      <c r="TXC70" s="285"/>
      <c r="TXD70" s="285"/>
      <c r="TXE70" s="285"/>
      <c r="TXF70" s="285"/>
      <c r="TXG70" s="285"/>
      <c r="TXH70" s="285"/>
      <c r="TXI70" s="285"/>
      <c r="TXJ70" s="285"/>
      <c r="TXK70" s="285"/>
      <c r="TXL70" s="285"/>
      <c r="TXM70" s="285"/>
      <c r="TXN70" s="285"/>
      <c r="TXO70" s="285"/>
      <c r="TXP70" s="285"/>
      <c r="TXQ70" s="285"/>
      <c r="TXR70" s="285"/>
      <c r="TXS70" s="285"/>
      <c r="TXT70" s="285"/>
      <c r="TXU70" s="285"/>
      <c r="TXV70" s="285"/>
      <c r="TXW70" s="285"/>
      <c r="TXX70" s="285"/>
      <c r="TXY70" s="285"/>
      <c r="TXZ70" s="285"/>
      <c r="TYA70" s="285"/>
      <c r="TYB70" s="285"/>
      <c r="TYC70" s="285"/>
      <c r="TYD70" s="285"/>
      <c r="TYE70" s="285"/>
      <c r="TYF70" s="285"/>
      <c r="TYG70" s="285"/>
      <c r="TYH70" s="285"/>
      <c r="TYI70" s="285"/>
      <c r="TYJ70" s="285"/>
      <c r="TYK70" s="285"/>
      <c r="TYL70" s="285"/>
      <c r="TYM70" s="285"/>
      <c r="TYN70" s="285"/>
      <c r="TYO70" s="285"/>
      <c r="TYP70" s="285"/>
      <c r="TYQ70" s="285"/>
      <c r="TYR70" s="285"/>
      <c r="TYS70" s="285"/>
      <c r="TYT70" s="285"/>
      <c r="TYU70" s="285"/>
      <c r="TYV70" s="285"/>
      <c r="TYW70" s="285"/>
      <c r="TYX70" s="285"/>
      <c r="TYY70" s="285"/>
      <c r="TYZ70" s="285"/>
      <c r="TZA70" s="285"/>
      <c r="TZB70" s="285"/>
      <c r="TZC70" s="285"/>
      <c r="TZD70" s="285"/>
      <c r="TZE70" s="285"/>
      <c r="TZF70" s="285"/>
      <c r="TZG70" s="285"/>
      <c r="TZH70" s="285"/>
      <c r="TZI70" s="285"/>
      <c r="TZJ70" s="285"/>
      <c r="TZK70" s="285"/>
      <c r="TZL70" s="285"/>
      <c r="TZM70" s="285"/>
      <c r="TZN70" s="285"/>
      <c r="TZO70" s="285"/>
      <c r="TZP70" s="285"/>
      <c r="TZQ70" s="285"/>
      <c r="TZR70" s="285"/>
      <c r="TZS70" s="285"/>
      <c r="TZT70" s="285"/>
      <c r="TZU70" s="285"/>
      <c r="TZV70" s="285"/>
      <c r="TZW70" s="285"/>
      <c r="TZX70" s="285"/>
      <c r="TZY70" s="285"/>
      <c r="TZZ70" s="285"/>
      <c r="UAA70" s="285"/>
      <c r="UAB70" s="285"/>
      <c r="UAC70" s="285"/>
      <c r="UAD70" s="285"/>
      <c r="UAE70" s="285"/>
      <c r="UAF70" s="285"/>
      <c r="UAG70" s="285"/>
      <c r="UAH70" s="285"/>
      <c r="UAI70" s="285"/>
      <c r="UAJ70" s="285"/>
      <c r="UAK70" s="285"/>
      <c r="UAL70" s="285"/>
      <c r="UAM70" s="285"/>
      <c r="UAN70" s="285"/>
      <c r="UAO70" s="285"/>
      <c r="UAP70" s="285"/>
      <c r="UAQ70" s="285"/>
      <c r="UAR70" s="285"/>
      <c r="UAS70" s="285"/>
      <c r="UAT70" s="285"/>
      <c r="UAU70" s="285"/>
      <c r="UAV70" s="285"/>
      <c r="UAW70" s="285"/>
      <c r="UAX70" s="285"/>
      <c r="UAY70" s="285"/>
      <c r="UAZ70" s="285"/>
      <c r="UBA70" s="285"/>
      <c r="UBB70" s="285"/>
      <c r="UBC70" s="285"/>
      <c r="UBD70" s="285"/>
      <c r="UBE70" s="285"/>
      <c r="UBF70" s="285"/>
      <c r="UBG70" s="285"/>
      <c r="UBH70" s="285"/>
      <c r="UBI70" s="285"/>
      <c r="UBJ70" s="285"/>
      <c r="UBK70" s="285"/>
      <c r="UBL70" s="285"/>
      <c r="UBM70" s="285"/>
      <c r="UBN70" s="285"/>
      <c r="UBO70" s="285"/>
      <c r="UBP70" s="285"/>
      <c r="UBQ70" s="285"/>
      <c r="UBR70" s="285"/>
      <c r="UBS70" s="285"/>
      <c r="UBT70" s="285"/>
      <c r="UBU70" s="285"/>
      <c r="UBV70" s="285"/>
      <c r="UBW70" s="285"/>
      <c r="UBX70" s="285"/>
      <c r="UBY70" s="285"/>
      <c r="UBZ70" s="285"/>
      <c r="UCA70" s="285"/>
      <c r="UCB70" s="285"/>
      <c r="UCC70" s="285"/>
      <c r="UCD70" s="285"/>
      <c r="UCE70" s="285"/>
      <c r="UCF70" s="285"/>
      <c r="UCG70" s="285"/>
      <c r="UCH70" s="285"/>
      <c r="UCI70" s="285"/>
      <c r="UCJ70" s="285"/>
      <c r="UCK70" s="285"/>
      <c r="UCL70" s="285"/>
      <c r="UCM70" s="285"/>
      <c r="UCN70" s="285"/>
      <c r="UCO70" s="285"/>
      <c r="UCP70" s="285"/>
      <c r="UCQ70" s="285"/>
      <c r="UCR70" s="285"/>
      <c r="UCS70" s="285"/>
      <c r="UCT70" s="285"/>
      <c r="UCU70" s="285"/>
      <c r="UCV70" s="285"/>
      <c r="UCW70" s="285"/>
      <c r="UCX70" s="285"/>
      <c r="UCY70" s="285"/>
      <c r="UCZ70" s="285"/>
      <c r="UDA70" s="285"/>
      <c r="UDB70" s="285"/>
      <c r="UDC70" s="285"/>
      <c r="UDD70" s="285"/>
      <c r="UDE70" s="285"/>
      <c r="UDF70" s="285"/>
      <c r="UDG70" s="285"/>
      <c r="UDH70" s="285"/>
      <c r="UDI70" s="285"/>
      <c r="UDJ70" s="285"/>
      <c r="UDK70" s="285"/>
      <c r="UDL70" s="285"/>
      <c r="UDM70" s="285"/>
      <c r="UDN70" s="285"/>
      <c r="UDO70" s="285"/>
      <c r="UDP70" s="285"/>
      <c r="UDQ70" s="285"/>
      <c r="UDR70" s="285"/>
      <c r="UDS70" s="285"/>
      <c r="UDT70" s="285"/>
      <c r="UDU70" s="285"/>
      <c r="UDV70" s="285"/>
      <c r="UDW70" s="285"/>
      <c r="UDX70" s="285"/>
      <c r="UDY70" s="285"/>
      <c r="UDZ70" s="285"/>
      <c r="UEA70" s="285"/>
      <c r="UEB70" s="285"/>
      <c r="UEC70" s="285"/>
      <c r="UED70" s="285"/>
      <c r="UEE70" s="285"/>
      <c r="UEF70" s="285"/>
      <c r="UEG70" s="285"/>
      <c r="UEH70" s="285"/>
      <c r="UEI70" s="285"/>
      <c r="UEJ70" s="285"/>
      <c r="UEK70" s="285"/>
      <c r="UEL70" s="285"/>
      <c r="UEM70" s="285"/>
      <c r="UEN70" s="285"/>
      <c r="UEO70" s="285"/>
      <c r="UEP70" s="285"/>
      <c r="UEQ70" s="285"/>
      <c r="UER70" s="285"/>
      <c r="UES70" s="285"/>
      <c r="UET70" s="285"/>
      <c r="UEU70" s="285"/>
      <c r="UEV70" s="285"/>
      <c r="UEW70" s="285"/>
      <c r="UEX70" s="285"/>
      <c r="UEY70" s="285"/>
      <c r="UEZ70" s="285"/>
      <c r="UFA70" s="285"/>
      <c r="UFB70" s="285"/>
      <c r="UFC70" s="285"/>
      <c r="UFD70" s="285"/>
      <c r="UFE70" s="285"/>
      <c r="UFF70" s="285"/>
      <c r="UFG70" s="285"/>
      <c r="UFH70" s="285"/>
      <c r="UFI70" s="285"/>
      <c r="UFJ70" s="285"/>
      <c r="UFK70" s="285"/>
      <c r="UFL70" s="285"/>
      <c r="UFM70" s="285"/>
      <c r="UFN70" s="285"/>
      <c r="UFO70" s="285"/>
      <c r="UFP70" s="285"/>
      <c r="UFQ70" s="285"/>
      <c r="UFR70" s="285"/>
      <c r="UFS70" s="285"/>
      <c r="UFT70" s="285"/>
      <c r="UFU70" s="285"/>
      <c r="UFV70" s="285"/>
      <c r="UFW70" s="285"/>
      <c r="UFX70" s="285"/>
      <c r="UFY70" s="285"/>
      <c r="UFZ70" s="285"/>
      <c r="UGA70" s="285"/>
      <c r="UGB70" s="285"/>
      <c r="UGC70" s="285"/>
      <c r="UGD70" s="285"/>
      <c r="UGE70" s="285"/>
      <c r="UGF70" s="285"/>
      <c r="UGG70" s="285"/>
      <c r="UGH70" s="285"/>
      <c r="UGI70" s="285"/>
      <c r="UGJ70" s="285"/>
      <c r="UGK70" s="285"/>
      <c r="UGL70" s="285"/>
      <c r="UGM70" s="285"/>
      <c r="UGN70" s="285"/>
      <c r="UGO70" s="285"/>
      <c r="UGP70" s="285"/>
      <c r="UGQ70" s="285"/>
      <c r="UGR70" s="285"/>
      <c r="UGS70" s="285"/>
      <c r="UGT70" s="285"/>
      <c r="UGU70" s="285"/>
      <c r="UGV70" s="285"/>
      <c r="UGW70" s="285"/>
      <c r="UGX70" s="285"/>
      <c r="UGY70" s="285"/>
      <c r="UGZ70" s="285"/>
      <c r="UHA70" s="285"/>
      <c r="UHB70" s="285"/>
      <c r="UHC70" s="285"/>
      <c r="UHD70" s="285"/>
      <c r="UHE70" s="285"/>
      <c r="UHF70" s="285"/>
      <c r="UHG70" s="285"/>
      <c r="UHH70" s="285"/>
      <c r="UHI70" s="285"/>
      <c r="UHJ70" s="285"/>
      <c r="UHK70" s="285"/>
      <c r="UHL70" s="285"/>
      <c r="UHM70" s="285"/>
      <c r="UHN70" s="285"/>
      <c r="UHO70" s="285"/>
      <c r="UHP70" s="285"/>
      <c r="UHQ70" s="285"/>
      <c r="UHR70" s="285"/>
      <c r="UHS70" s="285"/>
      <c r="UHT70" s="285"/>
      <c r="UHU70" s="285"/>
      <c r="UHV70" s="285"/>
      <c r="UHW70" s="285"/>
      <c r="UHX70" s="285"/>
      <c r="UHY70" s="285"/>
      <c r="UHZ70" s="285"/>
      <c r="UIA70" s="285"/>
      <c r="UIB70" s="285"/>
      <c r="UIC70" s="285"/>
      <c r="UID70" s="285"/>
      <c r="UIE70" s="285"/>
      <c r="UIF70" s="285"/>
      <c r="UIG70" s="285"/>
      <c r="UIH70" s="285"/>
      <c r="UII70" s="285"/>
      <c r="UIJ70" s="285"/>
      <c r="UIK70" s="285"/>
      <c r="UIL70" s="285"/>
      <c r="UIM70" s="285"/>
      <c r="UIN70" s="285"/>
      <c r="UIO70" s="285"/>
      <c r="UIP70" s="285"/>
      <c r="UIQ70" s="285"/>
      <c r="UIR70" s="285"/>
      <c r="UIS70" s="285"/>
      <c r="UIT70" s="285"/>
      <c r="UIU70" s="285"/>
      <c r="UIV70" s="285"/>
      <c r="UIW70" s="285"/>
      <c r="UIX70" s="285"/>
      <c r="UIY70" s="285"/>
      <c r="UIZ70" s="285"/>
      <c r="UJA70" s="285"/>
      <c r="UJB70" s="285"/>
      <c r="UJC70" s="285"/>
      <c r="UJD70" s="285"/>
      <c r="UJE70" s="285"/>
      <c r="UJF70" s="285"/>
      <c r="UJG70" s="285"/>
      <c r="UJH70" s="285"/>
      <c r="UJI70" s="285"/>
      <c r="UJJ70" s="285"/>
      <c r="UJK70" s="285"/>
      <c r="UJL70" s="285"/>
      <c r="UJM70" s="285"/>
      <c r="UJN70" s="285"/>
      <c r="UJO70" s="285"/>
      <c r="UJP70" s="285"/>
      <c r="UJQ70" s="285"/>
      <c r="UJR70" s="285"/>
      <c r="UJS70" s="285"/>
      <c r="UJT70" s="285"/>
      <c r="UJU70" s="285"/>
      <c r="UJV70" s="285"/>
      <c r="UJW70" s="285"/>
      <c r="UJX70" s="285"/>
      <c r="UJY70" s="285"/>
      <c r="UJZ70" s="285"/>
      <c r="UKA70" s="285"/>
      <c r="UKB70" s="285"/>
      <c r="UKC70" s="285"/>
      <c r="UKD70" s="285"/>
      <c r="UKE70" s="285"/>
      <c r="UKF70" s="285"/>
      <c r="UKG70" s="285"/>
      <c r="UKH70" s="285"/>
      <c r="UKI70" s="285"/>
      <c r="UKJ70" s="285"/>
      <c r="UKK70" s="285"/>
      <c r="UKL70" s="285"/>
      <c r="UKM70" s="285"/>
      <c r="UKN70" s="285"/>
      <c r="UKO70" s="285"/>
      <c r="UKP70" s="285"/>
      <c r="UKQ70" s="285"/>
      <c r="UKR70" s="285"/>
      <c r="UKS70" s="285"/>
      <c r="UKT70" s="285"/>
      <c r="UKU70" s="285"/>
      <c r="UKV70" s="285"/>
      <c r="UKW70" s="285"/>
      <c r="UKX70" s="285"/>
      <c r="UKY70" s="285"/>
      <c r="UKZ70" s="285"/>
      <c r="ULA70" s="285"/>
      <c r="ULB70" s="285"/>
      <c r="ULC70" s="285"/>
      <c r="ULD70" s="285"/>
      <c r="ULE70" s="285"/>
      <c r="ULF70" s="285"/>
      <c r="ULG70" s="285"/>
      <c r="ULH70" s="285"/>
      <c r="ULI70" s="285"/>
      <c r="ULJ70" s="285"/>
      <c r="ULK70" s="285"/>
      <c r="ULL70" s="285"/>
      <c r="ULM70" s="285"/>
      <c r="ULN70" s="285"/>
      <c r="ULO70" s="285"/>
      <c r="ULP70" s="285"/>
      <c r="ULQ70" s="285"/>
      <c r="ULR70" s="285"/>
      <c r="ULS70" s="285"/>
      <c r="ULT70" s="285"/>
      <c r="ULU70" s="285"/>
      <c r="ULV70" s="285"/>
      <c r="ULW70" s="285"/>
      <c r="ULX70" s="285"/>
      <c r="ULY70" s="285"/>
      <c r="ULZ70" s="285"/>
      <c r="UMA70" s="285"/>
      <c r="UMB70" s="285"/>
      <c r="UMC70" s="285"/>
      <c r="UMD70" s="285"/>
      <c r="UME70" s="285"/>
      <c r="UMF70" s="285"/>
      <c r="UMG70" s="285"/>
      <c r="UMH70" s="285"/>
      <c r="UMI70" s="285"/>
      <c r="UMJ70" s="285"/>
      <c r="UMK70" s="285"/>
      <c r="UML70" s="285"/>
      <c r="UMM70" s="285"/>
      <c r="UMN70" s="285"/>
      <c r="UMO70" s="285"/>
      <c r="UMP70" s="285"/>
      <c r="UMQ70" s="285"/>
      <c r="UMR70" s="285"/>
      <c r="UMS70" s="285"/>
      <c r="UMT70" s="285"/>
      <c r="UMU70" s="285"/>
      <c r="UMV70" s="285"/>
      <c r="UMW70" s="285"/>
      <c r="UMX70" s="285"/>
      <c r="UMY70" s="285"/>
      <c r="UMZ70" s="285"/>
      <c r="UNA70" s="285"/>
      <c r="UNB70" s="285"/>
      <c r="UNC70" s="285"/>
      <c r="UND70" s="285"/>
      <c r="UNE70" s="285"/>
      <c r="UNF70" s="285"/>
      <c r="UNG70" s="285"/>
      <c r="UNH70" s="285"/>
      <c r="UNI70" s="285"/>
      <c r="UNJ70" s="285"/>
      <c r="UNK70" s="285"/>
      <c r="UNL70" s="285"/>
      <c r="UNM70" s="285"/>
      <c r="UNN70" s="285"/>
      <c r="UNO70" s="285"/>
      <c r="UNP70" s="285"/>
      <c r="UNQ70" s="285"/>
      <c r="UNR70" s="285"/>
      <c r="UNS70" s="285"/>
      <c r="UNT70" s="285"/>
      <c r="UNU70" s="285"/>
      <c r="UNV70" s="285"/>
      <c r="UNW70" s="285"/>
      <c r="UNX70" s="285"/>
      <c r="UNY70" s="285"/>
      <c r="UNZ70" s="285"/>
      <c r="UOA70" s="285"/>
      <c r="UOB70" s="285"/>
      <c r="UOC70" s="285"/>
      <c r="UOD70" s="285"/>
      <c r="UOE70" s="285"/>
      <c r="UOF70" s="285"/>
      <c r="UOG70" s="285"/>
      <c r="UOH70" s="285"/>
      <c r="UOI70" s="285"/>
      <c r="UOJ70" s="285"/>
      <c r="UOK70" s="285"/>
      <c r="UOL70" s="285"/>
      <c r="UOM70" s="285"/>
      <c r="UON70" s="285"/>
      <c r="UOO70" s="285"/>
      <c r="UOP70" s="285"/>
      <c r="UOQ70" s="285"/>
      <c r="UOR70" s="285"/>
      <c r="UOS70" s="285"/>
      <c r="UOT70" s="285"/>
      <c r="UOU70" s="285"/>
      <c r="UOV70" s="285"/>
      <c r="UOW70" s="285"/>
      <c r="UOX70" s="285"/>
      <c r="UOY70" s="285"/>
      <c r="UOZ70" s="285"/>
      <c r="UPA70" s="285"/>
      <c r="UPB70" s="285"/>
      <c r="UPC70" s="285"/>
      <c r="UPD70" s="285"/>
      <c r="UPE70" s="285"/>
      <c r="UPF70" s="285"/>
      <c r="UPG70" s="285"/>
      <c r="UPH70" s="285"/>
      <c r="UPI70" s="285"/>
      <c r="UPJ70" s="285"/>
      <c r="UPK70" s="285"/>
      <c r="UPL70" s="285"/>
      <c r="UPM70" s="285"/>
      <c r="UPN70" s="285"/>
      <c r="UPO70" s="285"/>
      <c r="UPP70" s="285"/>
      <c r="UPQ70" s="285"/>
      <c r="UPR70" s="285"/>
      <c r="UPS70" s="285"/>
      <c r="UPT70" s="285"/>
      <c r="UPU70" s="285"/>
      <c r="UPV70" s="285"/>
      <c r="UPW70" s="285"/>
      <c r="UPX70" s="285"/>
      <c r="UPY70" s="285"/>
      <c r="UPZ70" s="285"/>
      <c r="UQA70" s="285"/>
      <c r="UQB70" s="285"/>
      <c r="UQC70" s="285"/>
      <c r="UQD70" s="285"/>
      <c r="UQE70" s="285"/>
      <c r="UQF70" s="285"/>
      <c r="UQG70" s="285"/>
      <c r="UQH70" s="285"/>
      <c r="UQI70" s="285"/>
      <c r="UQJ70" s="285"/>
      <c r="UQK70" s="285"/>
      <c r="UQL70" s="285"/>
      <c r="UQM70" s="285"/>
      <c r="UQN70" s="285"/>
      <c r="UQO70" s="285"/>
      <c r="UQP70" s="285"/>
      <c r="UQQ70" s="285"/>
      <c r="UQR70" s="285"/>
      <c r="UQS70" s="285"/>
      <c r="UQT70" s="285"/>
      <c r="UQU70" s="285"/>
      <c r="UQV70" s="285"/>
      <c r="UQW70" s="285"/>
      <c r="UQX70" s="285"/>
      <c r="UQY70" s="285"/>
      <c r="UQZ70" s="285"/>
      <c r="URA70" s="285"/>
      <c r="URB70" s="285"/>
      <c r="URC70" s="285"/>
      <c r="URD70" s="285"/>
      <c r="URE70" s="285"/>
      <c r="URF70" s="285"/>
      <c r="URG70" s="285"/>
      <c r="URH70" s="285"/>
      <c r="URI70" s="285"/>
      <c r="URJ70" s="285"/>
      <c r="URK70" s="285"/>
      <c r="URL70" s="285"/>
      <c r="URM70" s="285"/>
      <c r="URN70" s="285"/>
      <c r="URO70" s="285"/>
      <c r="URP70" s="285"/>
      <c r="URQ70" s="285"/>
      <c r="URR70" s="285"/>
      <c r="URS70" s="285"/>
      <c r="URT70" s="285"/>
      <c r="URU70" s="285"/>
      <c r="URV70" s="285"/>
      <c r="URW70" s="285"/>
      <c r="URX70" s="285"/>
      <c r="URY70" s="285"/>
      <c r="URZ70" s="285"/>
      <c r="USA70" s="285"/>
      <c r="USB70" s="285"/>
      <c r="USC70" s="285"/>
      <c r="USD70" s="285"/>
      <c r="USE70" s="285"/>
      <c r="USF70" s="285"/>
      <c r="USG70" s="285"/>
      <c r="USH70" s="285"/>
      <c r="USI70" s="285"/>
      <c r="USJ70" s="285"/>
      <c r="USK70" s="285"/>
      <c r="USL70" s="285"/>
      <c r="USM70" s="285"/>
      <c r="USN70" s="285"/>
      <c r="USO70" s="285"/>
      <c r="USP70" s="285"/>
      <c r="USQ70" s="285"/>
      <c r="USR70" s="285"/>
      <c r="USS70" s="285"/>
      <c r="UST70" s="285"/>
      <c r="USU70" s="285"/>
      <c r="USV70" s="285"/>
      <c r="USW70" s="285"/>
      <c r="USX70" s="285"/>
      <c r="USY70" s="285"/>
      <c r="USZ70" s="285"/>
      <c r="UTA70" s="285"/>
      <c r="UTB70" s="285"/>
      <c r="UTC70" s="285"/>
      <c r="UTD70" s="285"/>
      <c r="UTE70" s="285"/>
      <c r="UTF70" s="285"/>
      <c r="UTG70" s="285"/>
      <c r="UTH70" s="285"/>
      <c r="UTI70" s="285"/>
      <c r="UTJ70" s="285"/>
      <c r="UTK70" s="285"/>
      <c r="UTL70" s="285"/>
      <c r="UTM70" s="285"/>
      <c r="UTN70" s="285"/>
      <c r="UTO70" s="285"/>
      <c r="UTP70" s="285"/>
      <c r="UTQ70" s="285"/>
      <c r="UTR70" s="285"/>
      <c r="UTS70" s="285"/>
      <c r="UTT70" s="285"/>
      <c r="UTU70" s="285"/>
      <c r="UTV70" s="285"/>
      <c r="UTW70" s="285"/>
      <c r="UTX70" s="285"/>
      <c r="UTY70" s="285"/>
      <c r="UTZ70" s="285"/>
      <c r="UUA70" s="285"/>
      <c r="UUB70" s="285"/>
      <c r="UUC70" s="285"/>
      <c r="UUD70" s="285"/>
      <c r="UUE70" s="285"/>
      <c r="UUF70" s="285"/>
      <c r="UUG70" s="285"/>
      <c r="UUH70" s="285"/>
      <c r="UUI70" s="285"/>
      <c r="UUJ70" s="285"/>
      <c r="UUK70" s="285"/>
      <c r="UUL70" s="285"/>
      <c r="UUM70" s="285"/>
      <c r="UUN70" s="285"/>
      <c r="UUO70" s="285"/>
      <c r="UUP70" s="285"/>
      <c r="UUQ70" s="285"/>
      <c r="UUR70" s="285"/>
      <c r="UUS70" s="285"/>
      <c r="UUT70" s="285"/>
      <c r="UUU70" s="285"/>
      <c r="UUV70" s="285"/>
      <c r="UUW70" s="285"/>
      <c r="UUX70" s="285"/>
      <c r="UUY70" s="285"/>
      <c r="UUZ70" s="285"/>
      <c r="UVA70" s="285"/>
      <c r="UVB70" s="285"/>
      <c r="UVC70" s="285"/>
      <c r="UVD70" s="285"/>
      <c r="UVE70" s="285"/>
      <c r="UVF70" s="285"/>
      <c r="UVG70" s="285"/>
      <c r="UVH70" s="285"/>
      <c r="UVI70" s="285"/>
      <c r="UVJ70" s="285"/>
      <c r="UVK70" s="285"/>
      <c r="UVL70" s="285"/>
      <c r="UVM70" s="285"/>
      <c r="UVN70" s="285"/>
      <c r="UVO70" s="285"/>
      <c r="UVP70" s="285"/>
      <c r="UVQ70" s="285"/>
      <c r="UVR70" s="285"/>
      <c r="UVS70" s="285"/>
      <c r="UVT70" s="285"/>
      <c r="UVU70" s="285"/>
      <c r="UVV70" s="285"/>
      <c r="UVW70" s="285"/>
      <c r="UVX70" s="285"/>
      <c r="UVY70" s="285"/>
      <c r="UVZ70" s="285"/>
      <c r="UWA70" s="285"/>
      <c r="UWB70" s="285"/>
      <c r="UWC70" s="285"/>
      <c r="UWD70" s="285"/>
      <c r="UWE70" s="285"/>
      <c r="UWF70" s="285"/>
      <c r="UWG70" s="285"/>
      <c r="UWH70" s="285"/>
      <c r="UWI70" s="285"/>
      <c r="UWJ70" s="285"/>
      <c r="UWK70" s="285"/>
      <c r="UWL70" s="285"/>
      <c r="UWM70" s="285"/>
      <c r="UWN70" s="285"/>
      <c r="UWO70" s="285"/>
      <c r="UWP70" s="285"/>
      <c r="UWQ70" s="285"/>
      <c r="UWR70" s="285"/>
      <c r="UWS70" s="285"/>
      <c r="UWT70" s="285"/>
      <c r="UWU70" s="285"/>
      <c r="UWV70" s="285"/>
      <c r="UWW70" s="285"/>
      <c r="UWX70" s="285"/>
      <c r="UWY70" s="285"/>
      <c r="UWZ70" s="285"/>
      <c r="UXA70" s="285"/>
      <c r="UXB70" s="285"/>
      <c r="UXC70" s="285"/>
      <c r="UXD70" s="285"/>
      <c r="UXE70" s="285"/>
      <c r="UXF70" s="285"/>
      <c r="UXG70" s="285"/>
      <c r="UXH70" s="285"/>
      <c r="UXI70" s="285"/>
      <c r="UXJ70" s="285"/>
      <c r="UXK70" s="285"/>
      <c r="UXL70" s="285"/>
      <c r="UXM70" s="285"/>
      <c r="UXN70" s="285"/>
      <c r="UXO70" s="285"/>
      <c r="UXP70" s="285"/>
      <c r="UXQ70" s="285"/>
      <c r="UXR70" s="285"/>
      <c r="UXS70" s="285"/>
      <c r="UXT70" s="285"/>
      <c r="UXU70" s="285"/>
      <c r="UXV70" s="285"/>
      <c r="UXW70" s="285"/>
      <c r="UXX70" s="285"/>
      <c r="UXY70" s="285"/>
      <c r="UXZ70" s="285"/>
      <c r="UYA70" s="285"/>
      <c r="UYB70" s="285"/>
      <c r="UYC70" s="285"/>
      <c r="UYD70" s="285"/>
      <c r="UYE70" s="285"/>
      <c r="UYF70" s="285"/>
      <c r="UYG70" s="285"/>
      <c r="UYH70" s="285"/>
      <c r="UYI70" s="285"/>
      <c r="UYJ70" s="285"/>
      <c r="UYK70" s="285"/>
      <c r="UYL70" s="285"/>
      <c r="UYM70" s="285"/>
      <c r="UYN70" s="285"/>
      <c r="UYO70" s="285"/>
      <c r="UYP70" s="285"/>
      <c r="UYQ70" s="285"/>
      <c r="UYR70" s="285"/>
      <c r="UYS70" s="285"/>
      <c r="UYT70" s="285"/>
      <c r="UYU70" s="285"/>
      <c r="UYV70" s="285"/>
      <c r="UYW70" s="285"/>
      <c r="UYX70" s="285"/>
      <c r="UYY70" s="285"/>
      <c r="UYZ70" s="285"/>
      <c r="UZA70" s="285"/>
      <c r="UZB70" s="285"/>
      <c r="UZC70" s="285"/>
      <c r="UZD70" s="285"/>
      <c r="UZE70" s="285"/>
      <c r="UZF70" s="285"/>
      <c r="UZG70" s="285"/>
      <c r="UZH70" s="285"/>
      <c r="UZI70" s="285"/>
      <c r="UZJ70" s="285"/>
      <c r="UZK70" s="285"/>
      <c r="UZL70" s="285"/>
      <c r="UZM70" s="285"/>
      <c r="UZN70" s="285"/>
      <c r="UZO70" s="285"/>
      <c r="UZP70" s="285"/>
      <c r="UZQ70" s="285"/>
      <c r="UZR70" s="285"/>
      <c r="UZS70" s="285"/>
      <c r="UZT70" s="285"/>
      <c r="UZU70" s="285"/>
      <c r="UZV70" s="285"/>
      <c r="UZW70" s="285"/>
      <c r="UZX70" s="285"/>
      <c r="UZY70" s="285"/>
      <c r="UZZ70" s="285"/>
      <c r="VAA70" s="285"/>
      <c r="VAB70" s="285"/>
      <c r="VAC70" s="285"/>
      <c r="VAD70" s="285"/>
      <c r="VAE70" s="285"/>
      <c r="VAF70" s="285"/>
      <c r="VAG70" s="285"/>
      <c r="VAH70" s="285"/>
      <c r="VAI70" s="285"/>
      <c r="VAJ70" s="285"/>
      <c r="VAK70" s="285"/>
      <c r="VAL70" s="285"/>
      <c r="VAM70" s="285"/>
      <c r="VAN70" s="285"/>
      <c r="VAO70" s="285"/>
      <c r="VAP70" s="285"/>
      <c r="VAQ70" s="285"/>
      <c r="VAR70" s="285"/>
      <c r="VAS70" s="285"/>
      <c r="VAT70" s="285"/>
      <c r="VAU70" s="285"/>
      <c r="VAV70" s="285"/>
      <c r="VAW70" s="285"/>
      <c r="VAX70" s="285"/>
      <c r="VAY70" s="285"/>
      <c r="VAZ70" s="285"/>
      <c r="VBA70" s="285"/>
      <c r="VBB70" s="285"/>
      <c r="VBC70" s="285"/>
      <c r="VBD70" s="285"/>
      <c r="VBE70" s="285"/>
      <c r="VBF70" s="285"/>
      <c r="VBG70" s="285"/>
      <c r="VBH70" s="285"/>
      <c r="VBI70" s="285"/>
      <c r="VBJ70" s="285"/>
      <c r="VBK70" s="285"/>
      <c r="VBL70" s="285"/>
      <c r="VBM70" s="285"/>
      <c r="VBN70" s="285"/>
      <c r="VBO70" s="285"/>
      <c r="VBP70" s="285"/>
      <c r="VBQ70" s="285"/>
      <c r="VBR70" s="285"/>
      <c r="VBS70" s="285"/>
      <c r="VBT70" s="285"/>
      <c r="VBU70" s="285"/>
      <c r="VBV70" s="285"/>
      <c r="VBW70" s="285"/>
      <c r="VBX70" s="285"/>
      <c r="VBY70" s="285"/>
      <c r="VBZ70" s="285"/>
      <c r="VCA70" s="285"/>
      <c r="VCB70" s="285"/>
      <c r="VCC70" s="285"/>
      <c r="VCD70" s="285"/>
      <c r="VCE70" s="285"/>
      <c r="VCF70" s="285"/>
      <c r="VCG70" s="285"/>
      <c r="VCH70" s="285"/>
      <c r="VCI70" s="285"/>
      <c r="VCJ70" s="285"/>
      <c r="VCK70" s="285"/>
      <c r="VCL70" s="285"/>
      <c r="VCM70" s="285"/>
      <c r="VCN70" s="285"/>
      <c r="VCO70" s="285"/>
      <c r="VCP70" s="285"/>
      <c r="VCQ70" s="285"/>
      <c r="VCR70" s="285"/>
      <c r="VCS70" s="285"/>
      <c r="VCT70" s="285"/>
      <c r="VCU70" s="285"/>
      <c r="VCV70" s="285"/>
      <c r="VCW70" s="285"/>
      <c r="VCX70" s="285"/>
      <c r="VCY70" s="285"/>
      <c r="VCZ70" s="285"/>
      <c r="VDA70" s="285"/>
      <c r="VDB70" s="285"/>
      <c r="VDC70" s="285"/>
      <c r="VDD70" s="285"/>
      <c r="VDE70" s="285"/>
      <c r="VDF70" s="285"/>
      <c r="VDG70" s="285"/>
      <c r="VDH70" s="285"/>
      <c r="VDI70" s="285"/>
      <c r="VDJ70" s="285"/>
      <c r="VDK70" s="285"/>
      <c r="VDL70" s="285"/>
      <c r="VDM70" s="285"/>
      <c r="VDN70" s="285"/>
      <c r="VDO70" s="285"/>
      <c r="VDP70" s="285"/>
      <c r="VDQ70" s="285"/>
      <c r="VDR70" s="285"/>
      <c r="VDS70" s="285"/>
      <c r="VDT70" s="285"/>
      <c r="VDU70" s="285"/>
      <c r="VDV70" s="285"/>
      <c r="VDW70" s="285"/>
      <c r="VDX70" s="285"/>
      <c r="VDY70" s="285"/>
      <c r="VDZ70" s="285"/>
      <c r="VEA70" s="285"/>
      <c r="VEB70" s="285"/>
      <c r="VEC70" s="285"/>
      <c r="VED70" s="285"/>
      <c r="VEE70" s="285"/>
      <c r="VEF70" s="285"/>
      <c r="VEG70" s="285"/>
      <c r="VEH70" s="285"/>
      <c r="VEI70" s="285"/>
      <c r="VEJ70" s="285"/>
      <c r="VEK70" s="285"/>
      <c r="VEL70" s="285"/>
      <c r="VEM70" s="285"/>
      <c r="VEN70" s="285"/>
      <c r="VEO70" s="285"/>
      <c r="VEP70" s="285"/>
      <c r="VEQ70" s="285"/>
      <c r="VER70" s="285"/>
      <c r="VES70" s="285"/>
      <c r="VET70" s="285"/>
      <c r="VEU70" s="285"/>
      <c r="VEV70" s="285"/>
      <c r="VEW70" s="285"/>
      <c r="VEX70" s="285"/>
      <c r="VEY70" s="285"/>
      <c r="VEZ70" s="285"/>
      <c r="VFA70" s="285"/>
      <c r="VFB70" s="285"/>
      <c r="VFC70" s="285"/>
      <c r="VFD70" s="285"/>
      <c r="VFE70" s="285"/>
      <c r="VFF70" s="285"/>
      <c r="VFG70" s="285"/>
      <c r="VFH70" s="285"/>
      <c r="VFI70" s="285"/>
      <c r="VFJ70" s="285"/>
      <c r="VFK70" s="285"/>
      <c r="VFL70" s="285"/>
      <c r="VFM70" s="285"/>
      <c r="VFN70" s="285"/>
      <c r="VFO70" s="285"/>
      <c r="VFP70" s="285"/>
      <c r="VFQ70" s="285"/>
      <c r="VFR70" s="285"/>
      <c r="VFS70" s="285"/>
      <c r="VFT70" s="285"/>
      <c r="VFU70" s="285"/>
      <c r="VFV70" s="285"/>
      <c r="VFW70" s="285"/>
      <c r="VFX70" s="285"/>
      <c r="VFY70" s="285"/>
      <c r="VFZ70" s="285"/>
      <c r="VGA70" s="285"/>
      <c r="VGB70" s="285"/>
      <c r="VGC70" s="285"/>
      <c r="VGD70" s="285"/>
      <c r="VGE70" s="285"/>
      <c r="VGF70" s="285"/>
      <c r="VGG70" s="285"/>
      <c r="VGH70" s="285"/>
      <c r="VGI70" s="285"/>
      <c r="VGJ70" s="285"/>
      <c r="VGK70" s="285"/>
      <c r="VGL70" s="285"/>
      <c r="VGM70" s="285"/>
      <c r="VGN70" s="285"/>
      <c r="VGO70" s="285"/>
      <c r="VGP70" s="285"/>
      <c r="VGQ70" s="285"/>
      <c r="VGR70" s="285"/>
      <c r="VGS70" s="285"/>
      <c r="VGT70" s="285"/>
      <c r="VGU70" s="285"/>
      <c r="VGV70" s="285"/>
      <c r="VGW70" s="285"/>
      <c r="VGX70" s="285"/>
      <c r="VGY70" s="285"/>
      <c r="VGZ70" s="285"/>
      <c r="VHA70" s="285"/>
      <c r="VHB70" s="285"/>
      <c r="VHC70" s="285"/>
      <c r="VHD70" s="285"/>
      <c r="VHE70" s="285"/>
      <c r="VHF70" s="285"/>
      <c r="VHG70" s="285"/>
      <c r="VHH70" s="285"/>
      <c r="VHI70" s="285"/>
      <c r="VHJ70" s="285"/>
      <c r="VHK70" s="285"/>
      <c r="VHL70" s="285"/>
      <c r="VHM70" s="285"/>
      <c r="VHN70" s="285"/>
      <c r="VHO70" s="285"/>
      <c r="VHP70" s="285"/>
      <c r="VHQ70" s="285"/>
      <c r="VHR70" s="285"/>
      <c r="VHS70" s="285"/>
      <c r="VHT70" s="285"/>
      <c r="VHU70" s="285"/>
      <c r="VHV70" s="285"/>
      <c r="VHW70" s="285"/>
      <c r="VHX70" s="285"/>
      <c r="VHY70" s="285"/>
      <c r="VHZ70" s="285"/>
      <c r="VIA70" s="285"/>
      <c r="VIB70" s="285"/>
      <c r="VIC70" s="285"/>
      <c r="VID70" s="285"/>
      <c r="VIE70" s="285"/>
      <c r="VIF70" s="285"/>
      <c r="VIG70" s="285"/>
      <c r="VIH70" s="285"/>
      <c r="VII70" s="285"/>
      <c r="VIJ70" s="285"/>
      <c r="VIK70" s="285"/>
      <c r="VIL70" s="285"/>
      <c r="VIM70" s="285"/>
      <c r="VIN70" s="285"/>
      <c r="VIO70" s="285"/>
      <c r="VIP70" s="285"/>
      <c r="VIQ70" s="285"/>
      <c r="VIR70" s="285"/>
      <c r="VIS70" s="285"/>
      <c r="VIT70" s="285"/>
      <c r="VIU70" s="285"/>
      <c r="VIV70" s="285"/>
      <c r="VIW70" s="285"/>
      <c r="VIX70" s="285"/>
      <c r="VIY70" s="285"/>
      <c r="VIZ70" s="285"/>
      <c r="VJA70" s="285"/>
      <c r="VJB70" s="285"/>
      <c r="VJC70" s="285"/>
      <c r="VJD70" s="285"/>
      <c r="VJE70" s="285"/>
      <c r="VJF70" s="285"/>
      <c r="VJG70" s="285"/>
      <c r="VJH70" s="285"/>
      <c r="VJI70" s="285"/>
      <c r="VJJ70" s="285"/>
      <c r="VJK70" s="285"/>
      <c r="VJL70" s="285"/>
      <c r="VJM70" s="285"/>
      <c r="VJN70" s="285"/>
      <c r="VJO70" s="285"/>
      <c r="VJP70" s="285"/>
      <c r="VJQ70" s="285"/>
      <c r="VJR70" s="285"/>
      <c r="VJS70" s="285"/>
      <c r="VJT70" s="285"/>
      <c r="VJU70" s="285"/>
      <c r="VJV70" s="285"/>
      <c r="VJW70" s="285"/>
      <c r="VJX70" s="285"/>
      <c r="VJY70" s="285"/>
      <c r="VJZ70" s="285"/>
      <c r="VKA70" s="285"/>
      <c r="VKB70" s="285"/>
      <c r="VKC70" s="285"/>
      <c r="VKD70" s="285"/>
      <c r="VKE70" s="285"/>
      <c r="VKF70" s="285"/>
      <c r="VKG70" s="285"/>
      <c r="VKH70" s="285"/>
      <c r="VKI70" s="285"/>
      <c r="VKJ70" s="285"/>
      <c r="VKK70" s="285"/>
      <c r="VKL70" s="285"/>
      <c r="VKM70" s="285"/>
      <c r="VKN70" s="285"/>
      <c r="VKO70" s="285"/>
      <c r="VKP70" s="285"/>
      <c r="VKQ70" s="285"/>
      <c r="VKR70" s="285"/>
      <c r="VKS70" s="285"/>
      <c r="VKT70" s="285"/>
      <c r="VKU70" s="285"/>
      <c r="VKV70" s="285"/>
      <c r="VKW70" s="285"/>
      <c r="VKX70" s="285"/>
      <c r="VKY70" s="285"/>
      <c r="VKZ70" s="285"/>
      <c r="VLA70" s="285"/>
      <c r="VLB70" s="285"/>
      <c r="VLC70" s="285"/>
      <c r="VLD70" s="285"/>
      <c r="VLE70" s="285"/>
      <c r="VLF70" s="285"/>
      <c r="VLG70" s="285"/>
      <c r="VLH70" s="285"/>
      <c r="VLI70" s="285"/>
      <c r="VLJ70" s="285"/>
      <c r="VLK70" s="285"/>
      <c r="VLL70" s="285"/>
      <c r="VLM70" s="285"/>
      <c r="VLN70" s="285"/>
      <c r="VLO70" s="285"/>
      <c r="VLP70" s="285"/>
      <c r="VLQ70" s="285"/>
      <c r="VLR70" s="285"/>
      <c r="VLS70" s="285"/>
      <c r="VLT70" s="285"/>
      <c r="VLU70" s="285"/>
      <c r="VLV70" s="285"/>
      <c r="VLW70" s="285"/>
      <c r="VLX70" s="285"/>
      <c r="VLY70" s="285"/>
      <c r="VLZ70" s="285"/>
      <c r="VMA70" s="285"/>
      <c r="VMB70" s="285"/>
      <c r="VMC70" s="285"/>
      <c r="VMD70" s="285"/>
      <c r="VME70" s="285"/>
      <c r="VMF70" s="285"/>
      <c r="VMG70" s="285"/>
      <c r="VMH70" s="285"/>
      <c r="VMI70" s="285"/>
      <c r="VMJ70" s="285"/>
      <c r="VMK70" s="285"/>
      <c r="VML70" s="285"/>
      <c r="VMM70" s="285"/>
      <c r="VMN70" s="285"/>
      <c r="VMO70" s="285"/>
      <c r="VMP70" s="285"/>
      <c r="VMQ70" s="285"/>
      <c r="VMR70" s="285"/>
      <c r="VMS70" s="285"/>
      <c r="VMT70" s="285"/>
      <c r="VMU70" s="285"/>
      <c r="VMV70" s="285"/>
      <c r="VMW70" s="285"/>
      <c r="VMX70" s="285"/>
      <c r="VMY70" s="285"/>
      <c r="VMZ70" s="285"/>
      <c r="VNA70" s="285"/>
      <c r="VNB70" s="285"/>
      <c r="VNC70" s="285"/>
      <c r="VND70" s="285"/>
      <c r="VNE70" s="285"/>
      <c r="VNF70" s="285"/>
      <c r="VNG70" s="285"/>
      <c r="VNH70" s="285"/>
      <c r="VNI70" s="285"/>
      <c r="VNJ70" s="285"/>
      <c r="VNK70" s="285"/>
      <c r="VNL70" s="285"/>
      <c r="VNM70" s="285"/>
      <c r="VNN70" s="285"/>
      <c r="VNO70" s="285"/>
      <c r="VNP70" s="285"/>
      <c r="VNQ70" s="285"/>
      <c r="VNR70" s="285"/>
      <c r="VNS70" s="285"/>
      <c r="VNT70" s="285"/>
      <c r="VNU70" s="285"/>
      <c r="VNV70" s="285"/>
      <c r="VNW70" s="285"/>
      <c r="VNX70" s="285"/>
      <c r="VNY70" s="285"/>
      <c r="VNZ70" s="285"/>
      <c r="VOA70" s="285"/>
      <c r="VOB70" s="285"/>
      <c r="VOC70" s="285"/>
      <c r="VOD70" s="285"/>
      <c r="VOE70" s="285"/>
      <c r="VOF70" s="285"/>
      <c r="VOG70" s="285"/>
      <c r="VOH70" s="285"/>
      <c r="VOI70" s="285"/>
      <c r="VOJ70" s="285"/>
      <c r="VOK70" s="285"/>
      <c r="VOL70" s="285"/>
      <c r="VOM70" s="285"/>
      <c r="VON70" s="285"/>
      <c r="VOO70" s="285"/>
      <c r="VOP70" s="285"/>
      <c r="VOQ70" s="285"/>
      <c r="VOR70" s="285"/>
      <c r="VOS70" s="285"/>
      <c r="VOT70" s="285"/>
      <c r="VOU70" s="285"/>
      <c r="VOV70" s="285"/>
      <c r="VOW70" s="285"/>
      <c r="VOX70" s="285"/>
      <c r="VOY70" s="285"/>
      <c r="VOZ70" s="285"/>
      <c r="VPA70" s="285"/>
      <c r="VPB70" s="285"/>
      <c r="VPC70" s="285"/>
      <c r="VPD70" s="285"/>
      <c r="VPE70" s="285"/>
      <c r="VPF70" s="285"/>
      <c r="VPG70" s="285"/>
      <c r="VPH70" s="285"/>
      <c r="VPI70" s="285"/>
      <c r="VPJ70" s="285"/>
      <c r="VPK70" s="285"/>
      <c r="VPL70" s="285"/>
      <c r="VPM70" s="285"/>
      <c r="VPN70" s="285"/>
      <c r="VPO70" s="285"/>
      <c r="VPP70" s="285"/>
      <c r="VPQ70" s="285"/>
      <c r="VPR70" s="285"/>
      <c r="VPS70" s="285"/>
      <c r="VPT70" s="285"/>
      <c r="VPU70" s="285"/>
      <c r="VPV70" s="285"/>
      <c r="VPW70" s="285"/>
      <c r="VPX70" s="285"/>
      <c r="VPY70" s="285"/>
      <c r="VPZ70" s="285"/>
      <c r="VQA70" s="285"/>
      <c r="VQB70" s="285"/>
      <c r="VQC70" s="285"/>
      <c r="VQD70" s="285"/>
      <c r="VQE70" s="285"/>
      <c r="VQF70" s="285"/>
      <c r="VQG70" s="285"/>
      <c r="VQH70" s="285"/>
      <c r="VQI70" s="285"/>
      <c r="VQJ70" s="285"/>
      <c r="VQK70" s="285"/>
      <c r="VQL70" s="285"/>
      <c r="VQM70" s="285"/>
      <c r="VQN70" s="285"/>
      <c r="VQO70" s="285"/>
      <c r="VQP70" s="285"/>
      <c r="VQQ70" s="285"/>
      <c r="VQR70" s="285"/>
      <c r="VQS70" s="285"/>
      <c r="VQT70" s="285"/>
      <c r="VQU70" s="285"/>
      <c r="VQV70" s="285"/>
      <c r="VQW70" s="285"/>
      <c r="VQX70" s="285"/>
      <c r="VQY70" s="285"/>
      <c r="VQZ70" s="285"/>
      <c r="VRA70" s="285"/>
      <c r="VRB70" s="285"/>
      <c r="VRC70" s="285"/>
      <c r="VRD70" s="285"/>
      <c r="VRE70" s="285"/>
      <c r="VRF70" s="285"/>
      <c r="VRG70" s="285"/>
      <c r="VRH70" s="285"/>
      <c r="VRI70" s="285"/>
      <c r="VRJ70" s="285"/>
      <c r="VRK70" s="285"/>
      <c r="VRL70" s="285"/>
      <c r="VRM70" s="285"/>
      <c r="VRN70" s="285"/>
      <c r="VRO70" s="285"/>
      <c r="VRP70" s="285"/>
      <c r="VRQ70" s="285"/>
      <c r="VRR70" s="285"/>
      <c r="VRS70" s="285"/>
      <c r="VRT70" s="285"/>
      <c r="VRU70" s="285"/>
      <c r="VRV70" s="285"/>
      <c r="VRW70" s="285"/>
      <c r="VRX70" s="285"/>
      <c r="VRY70" s="285"/>
      <c r="VRZ70" s="285"/>
      <c r="VSA70" s="285"/>
      <c r="VSB70" s="285"/>
      <c r="VSC70" s="285"/>
      <c r="VSD70" s="285"/>
      <c r="VSE70" s="285"/>
      <c r="VSF70" s="285"/>
      <c r="VSG70" s="285"/>
      <c r="VSH70" s="285"/>
      <c r="VSI70" s="285"/>
      <c r="VSJ70" s="285"/>
      <c r="VSK70" s="285"/>
      <c r="VSL70" s="285"/>
      <c r="VSM70" s="285"/>
      <c r="VSN70" s="285"/>
      <c r="VSO70" s="285"/>
      <c r="VSP70" s="285"/>
      <c r="VSQ70" s="285"/>
      <c r="VSR70" s="285"/>
      <c r="VSS70" s="285"/>
      <c r="VST70" s="285"/>
      <c r="VSU70" s="285"/>
      <c r="VSV70" s="285"/>
      <c r="VSW70" s="285"/>
      <c r="VSX70" s="285"/>
      <c r="VSY70" s="285"/>
      <c r="VSZ70" s="285"/>
      <c r="VTA70" s="285"/>
      <c r="VTB70" s="285"/>
      <c r="VTC70" s="285"/>
      <c r="VTD70" s="285"/>
      <c r="VTE70" s="285"/>
      <c r="VTF70" s="285"/>
      <c r="VTG70" s="285"/>
      <c r="VTH70" s="285"/>
      <c r="VTI70" s="285"/>
      <c r="VTJ70" s="285"/>
      <c r="VTK70" s="285"/>
      <c r="VTL70" s="285"/>
      <c r="VTM70" s="285"/>
      <c r="VTN70" s="285"/>
      <c r="VTO70" s="285"/>
      <c r="VTP70" s="285"/>
      <c r="VTQ70" s="285"/>
      <c r="VTR70" s="285"/>
      <c r="VTS70" s="285"/>
      <c r="VTT70" s="285"/>
      <c r="VTU70" s="285"/>
      <c r="VTV70" s="285"/>
      <c r="VTW70" s="285"/>
      <c r="VTX70" s="285"/>
      <c r="VTY70" s="285"/>
      <c r="VTZ70" s="285"/>
      <c r="VUA70" s="285"/>
      <c r="VUB70" s="285"/>
      <c r="VUC70" s="285"/>
      <c r="VUD70" s="285"/>
      <c r="VUE70" s="285"/>
      <c r="VUF70" s="285"/>
      <c r="VUG70" s="285"/>
      <c r="VUH70" s="285"/>
      <c r="VUI70" s="285"/>
      <c r="VUJ70" s="285"/>
      <c r="VUK70" s="285"/>
      <c r="VUL70" s="285"/>
      <c r="VUM70" s="285"/>
      <c r="VUN70" s="285"/>
      <c r="VUO70" s="285"/>
      <c r="VUP70" s="285"/>
      <c r="VUQ70" s="285"/>
      <c r="VUR70" s="285"/>
      <c r="VUS70" s="285"/>
      <c r="VUT70" s="285"/>
      <c r="VUU70" s="285"/>
      <c r="VUV70" s="285"/>
      <c r="VUW70" s="285"/>
      <c r="VUX70" s="285"/>
      <c r="VUY70" s="285"/>
      <c r="VUZ70" s="285"/>
      <c r="VVA70" s="285"/>
      <c r="VVB70" s="285"/>
      <c r="VVC70" s="285"/>
      <c r="VVD70" s="285"/>
      <c r="VVE70" s="285"/>
      <c r="VVF70" s="285"/>
      <c r="VVG70" s="285"/>
      <c r="VVH70" s="285"/>
      <c r="VVI70" s="285"/>
      <c r="VVJ70" s="285"/>
      <c r="VVK70" s="285"/>
      <c r="VVL70" s="285"/>
      <c r="VVM70" s="285"/>
      <c r="VVN70" s="285"/>
      <c r="VVO70" s="285"/>
      <c r="VVP70" s="285"/>
      <c r="VVQ70" s="285"/>
      <c r="VVR70" s="285"/>
      <c r="VVS70" s="285"/>
      <c r="VVT70" s="285"/>
      <c r="VVU70" s="285"/>
      <c r="VVV70" s="285"/>
      <c r="VVW70" s="285"/>
      <c r="VVX70" s="285"/>
      <c r="VVY70" s="285"/>
      <c r="VVZ70" s="285"/>
      <c r="VWA70" s="285"/>
      <c r="VWB70" s="285"/>
      <c r="VWC70" s="285"/>
      <c r="VWD70" s="285"/>
      <c r="VWE70" s="285"/>
      <c r="VWF70" s="285"/>
      <c r="VWG70" s="285"/>
      <c r="VWH70" s="285"/>
      <c r="VWI70" s="285"/>
      <c r="VWJ70" s="285"/>
      <c r="VWK70" s="285"/>
      <c r="VWL70" s="285"/>
      <c r="VWM70" s="285"/>
      <c r="VWN70" s="285"/>
      <c r="VWO70" s="285"/>
      <c r="VWP70" s="285"/>
      <c r="VWQ70" s="285"/>
      <c r="VWR70" s="285"/>
      <c r="VWS70" s="285"/>
      <c r="VWT70" s="285"/>
      <c r="VWU70" s="285"/>
      <c r="VWV70" s="285"/>
      <c r="VWW70" s="285"/>
      <c r="VWX70" s="285"/>
      <c r="VWY70" s="285"/>
      <c r="VWZ70" s="285"/>
      <c r="VXA70" s="285"/>
      <c r="VXB70" s="285"/>
      <c r="VXC70" s="285"/>
      <c r="VXD70" s="285"/>
      <c r="VXE70" s="285"/>
      <c r="VXF70" s="285"/>
      <c r="VXG70" s="285"/>
      <c r="VXH70" s="285"/>
      <c r="VXI70" s="285"/>
      <c r="VXJ70" s="285"/>
      <c r="VXK70" s="285"/>
      <c r="VXL70" s="285"/>
      <c r="VXM70" s="285"/>
      <c r="VXN70" s="285"/>
      <c r="VXO70" s="285"/>
      <c r="VXP70" s="285"/>
      <c r="VXQ70" s="285"/>
      <c r="VXR70" s="285"/>
      <c r="VXS70" s="285"/>
      <c r="VXT70" s="285"/>
      <c r="VXU70" s="285"/>
      <c r="VXV70" s="285"/>
      <c r="VXW70" s="285"/>
      <c r="VXX70" s="285"/>
      <c r="VXY70" s="285"/>
      <c r="VXZ70" s="285"/>
      <c r="VYA70" s="285"/>
      <c r="VYB70" s="285"/>
      <c r="VYC70" s="285"/>
      <c r="VYD70" s="285"/>
      <c r="VYE70" s="285"/>
      <c r="VYF70" s="285"/>
      <c r="VYG70" s="285"/>
      <c r="VYH70" s="285"/>
      <c r="VYI70" s="285"/>
      <c r="VYJ70" s="285"/>
      <c r="VYK70" s="285"/>
      <c r="VYL70" s="285"/>
      <c r="VYM70" s="285"/>
      <c r="VYN70" s="285"/>
      <c r="VYO70" s="285"/>
      <c r="VYP70" s="285"/>
      <c r="VYQ70" s="285"/>
      <c r="VYR70" s="285"/>
      <c r="VYS70" s="285"/>
      <c r="VYT70" s="285"/>
      <c r="VYU70" s="285"/>
      <c r="VYV70" s="285"/>
      <c r="VYW70" s="285"/>
      <c r="VYX70" s="285"/>
      <c r="VYY70" s="285"/>
      <c r="VYZ70" s="285"/>
      <c r="VZA70" s="285"/>
      <c r="VZB70" s="285"/>
      <c r="VZC70" s="285"/>
      <c r="VZD70" s="285"/>
      <c r="VZE70" s="285"/>
      <c r="VZF70" s="285"/>
      <c r="VZG70" s="285"/>
      <c r="VZH70" s="285"/>
      <c r="VZI70" s="285"/>
      <c r="VZJ70" s="285"/>
      <c r="VZK70" s="285"/>
      <c r="VZL70" s="285"/>
      <c r="VZM70" s="285"/>
      <c r="VZN70" s="285"/>
      <c r="VZO70" s="285"/>
      <c r="VZP70" s="285"/>
      <c r="VZQ70" s="285"/>
      <c r="VZR70" s="285"/>
      <c r="VZS70" s="285"/>
      <c r="VZT70" s="285"/>
      <c r="VZU70" s="285"/>
      <c r="VZV70" s="285"/>
      <c r="VZW70" s="285"/>
      <c r="VZX70" s="285"/>
      <c r="VZY70" s="285"/>
      <c r="VZZ70" s="285"/>
      <c r="WAA70" s="285"/>
      <c r="WAB70" s="285"/>
      <c r="WAC70" s="285"/>
      <c r="WAD70" s="285"/>
      <c r="WAE70" s="285"/>
      <c r="WAF70" s="285"/>
      <c r="WAG70" s="285"/>
      <c r="WAH70" s="285"/>
      <c r="WAI70" s="285"/>
      <c r="WAJ70" s="285"/>
      <c r="WAK70" s="285"/>
      <c r="WAL70" s="285"/>
      <c r="WAM70" s="285"/>
      <c r="WAN70" s="285"/>
      <c r="WAO70" s="285"/>
      <c r="WAP70" s="285"/>
      <c r="WAQ70" s="285"/>
      <c r="WAR70" s="285"/>
      <c r="WAS70" s="285"/>
      <c r="WAT70" s="285"/>
      <c r="WAU70" s="285"/>
      <c r="WAV70" s="285"/>
      <c r="WAW70" s="285"/>
      <c r="WAX70" s="285"/>
      <c r="WAY70" s="285"/>
      <c r="WAZ70" s="285"/>
      <c r="WBA70" s="285"/>
      <c r="WBB70" s="285"/>
      <c r="WBC70" s="285"/>
      <c r="WBD70" s="285"/>
      <c r="WBE70" s="285"/>
      <c r="WBF70" s="285"/>
      <c r="WBG70" s="285"/>
      <c r="WBH70" s="285"/>
      <c r="WBI70" s="285"/>
      <c r="WBJ70" s="285"/>
      <c r="WBK70" s="285"/>
      <c r="WBL70" s="285"/>
      <c r="WBM70" s="285"/>
      <c r="WBN70" s="285"/>
      <c r="WBO70" s="285"/>
      <c r="WBP70" s="285"/>
      <c r="WBQ70" s="285"/>
      <c r="WBR70" s="285"/>
      <c r="WBS70" s="285"/>
      <c r="WBT70" s="285"/>
      <c r="WBU70" s="285"/>
      <c r="WBV70" s="285"/>
      <c r="WBW70" s="285"/>
      <c r="WBX70" s="285"/>
      <c r="WBY70" s="285"/>
      <c r="WBZ70" s="285"/>
      <c r="WCA70" s="285"/>
      <c r="WCB70" s="285"/>
      <c r="WCC70" s="285"/>
      <c r="WCD70" s="285"/>
      <c r="WCE70" s="285"/>
      <c r="WCF70" s="285"/>
      <c r="WCG70" s="285"/>
      <c r="WCH70" s="285"/>
      <c r="WCI70" s="285"/>
      <c r="WCJ70" s="285"/>
      <c r="WCK70" s="285"/>
      <c r="WCL70" s="285"/>
      <c r="WCM70" s="285"/>
      <c r="WCN70" s="285"/>
      <c r="WCO70" s="285"/>
      <c r="WCP70" s="285"/>
      <c r="WCQ70" s="285"/>
      <c r="WCR70" s="285"/>
      <c r="WCS70" s="285"/>
      <c r="WCT70" s="285"/>
      <c r="WCU70" s="285"/>
      <c r="WCV70" s="285"/>
      <c r="WCW70" s="285"/>
      <c r="WCX70" s="285"/>
      <c r="WCY70" s="285"/>
      <c r="WCZ70" s="285"/>
      <c r="WDA70" s="285"/>
      <c r="WDB70" s="285"/>
      <c r="WDC70" s="285"/>
      <c r="WDD70" s="285"/>
      <c r="WDE70" s="285"/>
      <c r="WDF70" s="285"/>
      <c r="WDG70" s="285"/>
      <c r="WDH70" s="285"/>
      <c r="WDI70" s="285"/>
      <c r="WDJ70" s="285"/>
      <c r="WDK70" s="285"/>
      <c r="WDL70" s="285"/>
      <c r="WDM70" s="285"/>
      <c r="WDN70" s="285"/>
      <c r="WDO70" s="285"/>
      <c r="WDP70" s="285"/>
      <c r="WDQ70" s="285"/>
      <c r="WDR70" s="285"/>
      <c r="WDS70" s="285"/>
      <c r="WDT70" s="285"/>
      <c r="WDU70" s="285"/>
      <c r="WDV70" s="285"/>
      <c r="WDW70" s="285"/>
      <c r="WDX70" s="285"/>
      <c r="WDY70" s="285"/>
      <c r="WDZ70" s="285"/>
      <c r="WEA70" s="285"/>
      <c r="WEB70" s="285"/>
      <c r="WEC70" s="285"/>
      <c r="WED70" s="285"/>
      <c r="WEE70" s="285"/>
      <c r="WEF70" s="285"/>
      <c r="WEG70" s="285"/>
      <c r="WEH70" s="285"/>
      <c r="WEI70" s="285"/>
      <c r="WEJ70" s="285"/>
      <c r="WEK70" s="285"/>
      <c r="WEL70" s="285"/>
      <c r="WEM70" s="285"/>
      <c r="WEN70" s="285"/>
      <c r="WEO70" s="285"/>
      <c r="WEP70" s="285"/>
      <c r="WEQ70" s="285"/>
      <c r="WER70" s="285"/>
      <c r="WES70" s="285"/>
      <c r="WET70" s="285"/>
      <c r="WEU70" s="285"/>
      <c r="WEV70" s="285"/>
      <c r="WEW70" s="285"/>
      <c r="WEX70" s="285"/>
      <c r="WEY70" s="285"/>
      <c r="WEZ70" s="285"/>
      <c r="WFA70" s="285"/>
      <c r="WFB70" s="285"/>
      <c r="WFC70" s="285"/>
      <c r="WFD70" s="285"/>
      <c r="WFE70" s="285"/>
      <c r="WFF70" s="285"/>
      <c r="WFG70" s="285"/>
      <c r="WFH70" s="285"/>
      <c r="WFI70" s="285"/>
      <c r="WFJ70" s="285"/>
      <c r="WFK70" s="285"/>
      <c r="WFL70" s="285"/>
      <c r="WFM70" s="285"/>
      <c r="WFN70" s="285"/>
      <c r="WFO70" s="285"/>
      <c r="WFP70" s="285"/>
      <c r="WFQ70" s="285"/>
      <c r="WFR70" s="285"/>
      <c r="WFS70" s="285"/>
      <c r="WFT70" s="285"/>
      <c r="WFU70" s="285"/>
      <c r="WFV70" s="285"/>
      <c r="WFW70" s="285"/>
      <c r="WFX70" s="285"/>
      <c r="WFY70" s="285"/>
      <c r="WFZ70" s="285"/>
      <c r="WGA70" s="285"/>
      <c r="WGB70" s="285"/>
      <c r="WGC70" s="285"/>
      <c r="WGD70" s="285"/>
      <c r="WGE70" s="285"/>
      <c r="WGF70" s="285"/>
      <c r="WGG70" s="285"/>
      <c r="WGH70" s="285"/>
      <c r="WGI70" s="285"/>
      <c r="WGJ70" s="285"/>
      <c r="WGK70" s="285"/>
      <c r="WGL70" s="285"/>
      <c r="WGM70" s="285"/>
      <c r="WGN70" s="285"/>
      <c r="WGO70" s="285"/>
      <c r="WGP70" s="285"/>
      <c r="WGQ70" s="285"/>
      <c r="WGR70" s="285"/>
      <c r="WGS70" s="285"/>
      <c r="WGT70" s="285"/>
      <c r="WGU70" s="285"/>
      <c r="WGV70" s="285"/>
      <c r="WGW70" s="285"/>
      <c r="WGX70" s="285"/>
      <c r="WGY70" s="285"/>
      <c r="WGZ70" s="285"/>
      <c r="WHA70" s="285"/>
      <c r="WHB70" s="285"/>
      <c r="WHC70" s="285"/>
      <c r="WHD70" s="285"/>
      <c r="WHE70" s="285"/>
      <c r="WHF70" s="285"/>
      <c r="WHG70" s="285"/>
      <c r="WHH70" s="285"/>
      <c r="WHI70" s="285"/>
      <c r="WHJ70" s="285"/>
      <c r="WHK70" s="285"/>
      <c r="WHL70" s="285"/>
      <c r="WHM70" s="285"/>
      <c r="WHN70" s="285"/>
      <c r="WHO70" s="285"/>
      <c r="WHP70" s="285"/>
      <c r="WHQ70" s="285"/>
      <c r="WHR70" s="285"/>
      <c r="WHS70" s="285"/>
      <c r="WHT70" s="285"/>
      <c r="WHU70" s="285"/>
      <c r="WHV70" s="285"/>
      <c r="WHW70" s="285"/>
      <c r="WHX70" s="285"/>
      <c r="WHY70" s="285"/>
      <c r="WHZ70" s="285"/>
      <c r="WIA70" s="285"/>
      <c r="WIB70" s="285"/>
      <c r="WIC70" s="285"/>
      <c r="WID70" s="285"/>
      <c r="WIE70" s="285"/>
      <c r="WIF70" s="285"/>
      <c r="WIG70" s="285"/>
      <c r="WIH70" s="285"/>
      <c r="WII70" s="285"/>
      <c r="WIJ70" s="285"/>
      <c r="WIK70" s="285"/>
      <c r="WIL70" s="285"/>
      <c r="WIM70" s="285"/>
      <c r="WIN70" s="285"/>
      <c r="WIO70" s="285"/>
      <c r="WIP70" s="285"/>
      <c r="WIQ70" s="285"/>
      <c r="WIR70" s="285"/>
      <c r="WIS70" s="285"/>
      <c r="WIT70" s="285"/>
      <c r="WIU70" s="285"/>
      <c r="WIV70" s="285"/>
      <c r="WIW70" s="285"/>
      <c r="WIX70" s="285"/>
      <c r="WIY70" s="285"/>
      <c r="WIZ70" s="285"/>
      <c r="WJA70" s="285"/>
      <c r="WJB70" s="285"/>
      <c r="WJC70" s="285"/>
      <c r="WJD70" s="285"/>
      <c r="WJE70" s="285"/>
      <c r="WJF70" s="285"/>
      <c r="WJG70" s="285"/>
      <c r="WJH70" s="285"/>
      <c r="WJI70" s="285"/>
      <c r="WJJ70" s="285"/>
      <c r="WJK70" s="285"/>
      <c r="WJL70" s="285"/>
      <c r="WJM70" s="285"/>
      <c r="WJN70" s="285"/>
      <c r="WJO70" s="285"/>
      <c r="WJP70" s="285"/>
      <c r="WJQ70" s="285"/>
      <c r="WJR70" s="285"/>
      <c r="WJS70" s="285"/>
      <c r="WJT70" s="285"/>
      <c r="WJU70" s="285"/>
      <c r="WJV70" s="285"/>
      <c r="WJW70" s="285"/>
      <c r="WJX70" s="285"/>
      <c r="WJY70" s="285"/>
      <c r="WJZ70" s="285"/>
      <c r="WKA70" s="285"/>
      <c r="WKB70" s="285"/>
      <c r="WKC70" s="285"/>
      <c r="WKD70" s="285"/>
      <c r="WKE70" s="285"/>
      <c r="WKF70" s="285"/>
      <c r="WKG70" s="285"/>
      <c r="WKH70" s="285"/>
      <c r="WKI70" s="285"/>
      <c r="WKJ70" s="285"/>
      <c r="WKK70" s="285"/>
      <c r="WKL70" s="285"/>
      <c r="WKM70" s="285"/>
      <c r="WKN70" s="285"/>
      <c r="WKO70" s="285"/>
      <c r="WKP70" s="285"/>
      <c r="WKQ70" s="285"/>
      <c r="WKR70" s="285"/>
      <c r="WKS70" s="285"/>
      <c r="WKT70" s="285"/>
      <c r="WKU70" s="285"/>
      <c r="WKV70" s="285"/>
      <c r="WKW70" s="285"/>
      <c r="WKX70" s="285"/>
      <c r="WKY70" s="285"/>
      <c r="WKZ70" s="285"/>
      <c r="WLA70" s="285"/>
      <c r="WLB70" s="285"/>
      <c r="WLC70" s="285"/>
      <c r="WLD70" s="285"/>
      <c r="WLE70" s="285"/>
      <c r="WLF70" s="285"/>
      <c r="WLG70" s="285"/>
      <c r="WLH70" s="285"/>
      <c r="WLI70" s="285"/>
      <c r="WLJ70" s="285"/>
      <c r="WLK70" s="285"/>
      <c r="WLL70" s="285"/>
      <c r="WLM70" s="285"/>
      <c r="WLN70" s="285"/>
      <c r="WLO70" s="285"/>
      <c r="WLP70" s="285"/>
      <c r="WLQ70" s="285"/>
      <c r="WLR70" s="285"/>
      <c r="WLS70" s="285"/>
      <c r="WLT70" s="285"/>
      <c r="WLU70" s="285"/>
      <c r="WLV70" s="285"/>
      <c r="WLW70" s="285"/>
      <c r="WLX70" s="285"/>
      <c r="WLY70" s="285"/>
      <c r="WLZ70" s="285"/>
      <c r="WMA70" s="285"/>
      <c r="WMB70" s="285"/>
      <c r="WMC70" s="285"/>
      <c r="WMD70" s="285"/>
      <c r="WME70" s="285"/>
      <c r="WMF70" s="285"/>
      <c r="WMG70" s="285"/>
      <c r="WMH70" s="285"/>
      <c r="WMI70" s="285"/>
      <c r="WMJ70" s="285"/>
      <c r="WMK70" s="285"/>
      <c r="WML70" s="285"/>
      <c r="WMM70" s="285"/>
      <c r="WMN70" s="285"/>
      <c r="WMO70" s="285"/>
      <c r="WMP70" s="285"/>
      <c r="WMQ70" s="285"/>
      <c r="WMR70" s="285"/>
      <c r="WMS70" s="285"/>
      <c r="WMT70" s="285"/>
      <c r="WMU70" s="285"/>
      <c r="WMV70" s="285"/>
      <c r="WMW70" s="285"/>
      <c r="WMX70" s="285"/>
      <c r="WMY70" s="285"/>
      <c r="WMZ70" s="285"/>
      <c r="WNA70" s="285"/>
      <c r="WNB70" s="285"/>
      <c r="WNC70" s="285"/>
      <c r="WND70" s="285"/>
      <c r="WNE70" s="285"/>
      <c r="WNF70" s="285"/>
      <c r="WNG70" s="285"/>
      <c r="WNH70" s="285"/>
      <c r="WNI70" s="285"/>
      <c r="WNJ70" s="285"/>
      <c r="WNK70" s="285"/>
      <c r="WNL70" s="285"/>
      <c r="WNM70" s="285"/>
      <c r="WNN70" s="285"/>
      <c r="WNO70" s="285"/>
      <c r="WNP70" s="285"/>
      <c r="WNQ70" s="285"/>
      <c r="WNR70" s="285"/>
      <c r="WNS70" s="285"/>
      <c r="WNT70" s="285"/>
      <c r="WNU70" s="285"/>
      <c r="WNV70" s="285"/>
      <c r="WNW70" s="285"/>
      <c r="WNX70" s="285"/>
      <c r="WNY70" s="285"/>
      <c r="WNZ70" s="285"/>
      <c r="WOA70" s="285"/>
      <c r="WOB70" s="285"/>
      <c r="WOC70" s="285"/>
      <c r="WOD70" s="285"/>
      <c r="WOE70" s="285"/>
      <c r="WOF70" s="285"/>
      <c r="WOG70" s="285"/>
      <c r="WOH70" s="285"/>
      <c r="WOI70" s="285"/>
      <c r="WOJ70" s="285"/>
      <c r="WOK70" s="285"/>
      <c r="WOL70" s="285"/>
      <c r="WOM70" s="285"/>
      <c r="WON70" s="285"/>
      <c r="WOO70" s="285"/>
      <c r="WOP70" s="285"/>
      <c r="WOQ70" s="285"/>
      <c r="WOR70" s="285"/>
      <c r="WOS70" s="285"/>
      <c r="WOT70" s="285"/>
      <c r="WOU70" s="285"/>
      <c r="WOV70" s="285"/>
      <c r="WOW70" s="285"/>
      <c r="WOX70" s="285"/>
      <c r="WOY70" s="285"/>
      <c r="WOZ70" s="285"/>
      <c r="WPA70" s="285"/>
      <c r="WPB70" s="285"/>
      <c r="WPC70" s="285"/>
      <c r="WPD70" s="285"/>
      <c r="WPE70" s="285"/>
      <c r="WPF70" s="285"/>
      <c r="WPG70" s="285"/>
      <c r="WPH70" s="285"/>
      <c r="WPI70" s="285"/>
      <c r="WPJ70" s="285"/>
      <c r="WPK70" s="285"/>
      <c r="WPL70" s="285"/>
      <c r="WPM70" s="285"/>
      <c r="WPN70" s="285"/>
      <c r="WPO70" s="285"/>
      <c r="WPP70" s="285"/>
      <c r="WPQ70" s="285"/>
      <c r="WPR70" s="285"/>
      <c r="WPS70" s="285"/>
      <c r="WPT70" s="285"/>
      <c r="WPU70" s="285"/>
      <c r="WPV70" s="285"/>
      <c r="WPW70" s="285"/>
      <c r="WPX70" s="285"/>
      <c r="WPY70" s="285"/>
      <c r="WPZ70" s="285"/>
      <c r="WQA70" s="285"/>
      <c r="WQB70" s="285"/>
      <c r="WQC70" s="285"/>
      <c r="WQD70" s="285"/>
      <c r="WQE70" s="285"/>
      <c r="WQF70" s="285"/>
      <c r="WQG70" s="285"/>
      <c r="WQH70" s="285"/>
      <c r="WQI70" s="285"/>
      <c r="WQJ70" s="285"/>
      <c r="WQK70" s="285"/>
      <c r="WQL70" s="285"/>
      <c r="WQM70" s="285"/>
      <c r="WQN70" s="285"/>
      <c r="WQO70" s="285"/>
      <c r="WQP70" s="285"/>
      <c r="WQQ70" s="285"/>
      <c r="WQR70" s="285"/>
      <c r="WQS70" s="285"/>
      <c r="WQT70" s="285"/>
      <c r="WQU70" s="285"/>
      <c r="WQV70" s="285"/>
      <c r="WQW70" s="285"/>
      <c r="WQX70" s="285"/>
      <c r="WQY70" s="285"/>
      <c r="WQZ70" s="285"/>
      <c r="WRA70" s="285"/>
      <c r="WRB70" s="285"/>
      <c r="WRC70" s="285"/>
      <c r="WRD70" s="285"/>
      <c r="WRE70" s="285"/>
      <c r="WRF70" s="285"/>
      <c r="WRG70" s="285"/>
      <c r="WRH70" s="285"/>
      <c r="WRI70" s="285"/>
      <c r="WRJ70" s="285"/>
      <c r="WRK70" s="285"/>
      <c r="WRL70" s="285"/>
      <c r="WRM70" s="285"/>
      <c r="WRN70" s="285"/>
      <c r="WRO70" s="285"/>
      <c r="WRP70" s="285"/>
      <c r="WRQ70" s="285"/>
      <c r="WRR70" s="285"/>
      <c r="WRS70" s="285"/>
      <c r="WRT70" s="285"/>
      <c r="WRU70" s="285"/>
      <c r="WRV70" s="285"/>
      <c r="WRW70" s="285"/>
      <c r="WRX70" s="285"/>
      <c r="WRY70" s="285"/>
      <c r="WRZ70" s="285"/>
      <c r="WSA70" s="285"/>
      <c r="WSB70" s="285"/>
      <c r="WSC70" s="285"/>
      <c r="WSD70" s="285"/>
      <c r="WSE70" s="285"/>
      <c r="WSF70" s="285"/>
      <c r="WSG70" s="285"/>
      <c r="WSH70" s="285"/>
      <c r="WSI70" s="285"/>
      <c r="WSJ70" s="285"/>
      <c r="WSK70" s="285"/>
      <c r="WSL70" s="285"/>
      <c r="WSM70" s="285"/>
      <c r="WSN70" s="285"/>
      <c r="WSO70" s="285"/>
      <c r="WSP70" s="285"/>
      <c r="WSQ70" s="285"/>
      <c r="WSR70" s="285"/>
      <c r="WSS70" s="285"/>
      <c r="WST70" s="285"/>
      <c r="WSU70" s="285"/>
      <c r="WSV70" s="285"/>
      <c r="WSW70" s="285"/>
      <c r="WSX70" s="285"/>
      <c r="WSY70" s="285"/>
      <c r="WSZ70" s="285"/>
      <c r="WTA70" s="285"/>
      <c r="WTB70" s="285"/>
      <c r="WTC70" s="285"/>
      <c r="WTD70" s="285"/>
      <c r="WTE70" s="285"/>
      <c r="WTF70" s="285"/>
      <c r="WTG70" s="285"/>
      <c r="WTH70" s="285"/>
      <c r="WTI70" s="285"/>
      <c r="WTJ70" s="285"/>
      <c r="WTK70" s="285"/>
      <c r="WTL70" s="285"/>
      <c r="WTM70" s="285"/>
      <c r="WTN70" s="285"/>
      <c r="WTO70" s="285"/>
      <c r="WTP70" s="285"/>
      <c r="WTQ70" s="285"/>
      <c r="WTR70" s="285"/>
      <c r="WTS70" s="285"/>
      <c r="WTT70" s="285"/>
      <c r="WTU70" s="285"/>
      <c r="WTV70" s="285"/>
      <c r="WTW70" s="285"/>
      <c r="WTX70" s="285"/>
      <c r="WTY70" s="285"/>
      <c r="WTZ70" s="285"/>
      <c r="WUA70" s="285"/>
      <c r="WUB70" s="285"/>
      <c r="WUC70" s="285"/>
      <c r="WUD70" s="285"/>
      <c r="WUE70" s="285"/>
      <c r="WUF70" s="285"/>
      <c r="WUG70" s="285"/>
      <c r="WUH70" s="285"/>
      <c r="WUI70" s="285"/>
      <c r="WUJ70" s="285"/>
      <c r="WUK70" s="285"/>
      <c r="WUL70" s="285"/>
      <c r="WUM70" s="285"/>
      <c r="WUN70" s="285"/>
      <c r="WUO70" s="285"/>
      <c r="WUP70" s="285"/>
      <c r="WUQ70" s="285"/>
      <c r="WUR70" s="285"/>
      <c r="WUS70" s="285"/>
      <c r="WUT70" s="285"/>
      <c r="WUU70" s="285"/>
      <c r="WUV70" s="285"/>
      <c r="WUW70" s="285"/>
      <c r="WUX70" s="285"/>
      <c r="WUY70" s="285"/>
      <c r="WUZ70" s="285"/>
      <c r="WVA70" s="285"/>
      <c r="WVB70" s="285"/>
      <c r="WVC70" s="285"/>
      <c r="WVD70" s="285"/>
      <c r="WVE70" s="285"/>
      <c r="WVF70" s="285"/>
      <c r="WVG70" s="285"/>
      <c r="WVH70" s="285"/>
      <c r="WVI70" s="285"/>
      <c r="WVJ70" s="285"/>
      <c r="WVK70" s="285"/>
      <c r="WVL70" s="285"/>
      <c r="WVM70" s="285"/>
      <c r="WVN70" s="285"/>
      <c r="WVO70" s="285"/>
      <c r="WVP70" s="285"/>
      <c r="WVQ70" s="285"/>
      <c r="WVR70" s="285"/>
      <c r="WVS70" s="285"/>
      <c r="WVT70" s="285"/>
      <c r="WVU70" s="285"/>
      <c r="WVV70" s="285"/>
      <c r="WVW70" s="285"/>
      <c r="WVX70" s="285"/>
      <c r="WVY70" s="285"/>
      <c r="WVZ70" s="285"/>
      <c r="WWA70" s="285"/>
      <c r="WWB70" s="285"/>
      <c r="WWC70" s="285"/>
      <c r="WWD70" s="285"/>
      <c r="WWE70" s="285"/>
      <c r="WWF70" s="285"/>
      <c r="WWG70" s="285"/>
      <c r="WWH70" s="285"/>
      <c r="WWI70" s="285"/>
      <c r="WWJ70" s="285"/>
      <c r="WWK70" s="285"/>
      <c r="WWL70" s="285"/>
      <c r="WWM70" s="285"/>
      <c r="WWN70" s="285"/>
      <c r="WWO70" s="285"/>
      <c r="WWP70" s="285"/>
      <c r="WWQ70" s="285"/>
      <c r="WWR70" s="285"/>
      <c r="WWS70" s="285"/>
      <c r="WWT70" s="285"/>
      <c r="WWU70" s="285"/>
      <c r="WWV70" s="285"/>
      <c r="WWW70" s="285"/>
      <c r="WWX70" s="285"/>
      <c r="WWY70" s="285"/>
      <c r="WWZ70" s="285"/>
      <c r="WXA70" s="285"/>
      <c r="WXB70" s="285"/>
      <c r="WXC70" s="285"/>
      <c r="WXD70" s="285"/>
      <c r="WXE70" s="285"/>
      <c r="WXF70" s="285"/>
      <c r="WXG70" s="285"/>
      <c r="WXH70" s="285"/>
      <c r="WXI70" s="285"/>
      <c r="WXJ70" s="285"/>
      <c r="WXK70" s="285"/>
      <c r="WXL70" s="285"/>
      <c r="WXM70" s="285"/>
      <c r="WXN70" s="285"/>
      <c r="WXO70" s="285"/>
      <c r="WXP70" s="285"/>
      <c r="WXQ70" s="285"/>
      <c r="WXR70" s="285"/>
      <c r="WXS70" s="285"/>
      <c r="WXT70" s="285"/>
      <c r="WXU70" s="285"/>
      <c r="WXV70" s="285"/>
      <c r="WXW70" s="285"/>
      <c r="WXX70" s="285"/>
      <c r="WXY70" s="285"/>
      <c r="WXZ70" s="285"/>
      <c r="WYA70" s="285"/>
      <c r="WYB70" s="285"/>
      <c r="WYC70" s="285"/>
      <c r="WYD70" s="285"/>
      <c r="WYE70" s="285"/>
      <c r="WYF70" s="285"/>
      <c r="WYG70" s="285"/>
      <c r="WYH70" s="285"/>
      <c r="WYI70" s="285"/>
      <c r="WYJ70" s="285"/>
      <c r="WYK70" s="285"/>
      <c r="WYL70" s="285"/>
      <c r="WYM70" s="285"/>
      <c r="WYN70" s="285"/>
      <c r="WYO70" s="285"/>
      <c r="WYP70" s="285"/>
      <c r="WYQ70" s="285"/>
      <c r="WYR70" s="285"/>
      <c r="WYS70" s="285"/>
      <c r="WYT70" s="285"/>
      <c r="WYU70" s="285"/>
      <c r="WYV70" s="285"/>
      <c r="WYW70" s="285"/>
      <c r="WYX70" s="285"/>
      <c r="WYY70" s="285"/>
      <c r="WYZ70" s="285"/>
      <c r="WZA70" s="285"/>
      <c r="WZB70" s="285"/>
      <c r="WZC70" s="285"/>
      <c r="WZD70" s="285"/>
      <c r="WZE70" s="285"/>
      <c r="WZF70" s="285"/>
      <c r="WZG70" s="285"/>
      <c r="WZH70" s="285"/>
      <c r="WZI70" s="285"/>
      <c r="WZJ70" s="285"/>
      <c r="WZK70" s="285"/>
      <c r="WZL70" s="285"/>
      <c r="WZM70" s="285"/>
      <c r="WZN70" s="285"/>
      <c r="WZO70" s="285"/>
      <c r="WZP70" s="285"/>
      <c r="WZQ70" s="285"/>
      <c r="WZR70" s="285"/>
      <c r="WZS70" s="285"/>
      <c r="WZT70" s="285"/>
      <c r="WZU70" s="285"/>
      <c r="WZV70" s="285"/>
      <c r="WZW70" s="285"/>
      <c r="WZX70" s="285"/>
      <c r="WZY70" s="285"/>
      <c r="WZZ70" s="285"/>
      <c r="XAA70" s="285"/>
      <c r="XAB70" s="285"/>
      <c r="XAC70" s="285"/>
      <c r="XAD70" s="285"/>
      <c r="XAE70" s="285"/>
      <c r="XAF70" s="285"/>
      <c r="XAG70" s="285"/>
      <c r="XAH70" s="285"/>
      <c r="XAI70" s="285"/>
      <c r="XAJ70" s="285"/>
      <c r="XAK70" s="285"/>
      <c r="XAL70" s="285"/>
      <c r="XAM70" s="285"/>
      <c r="XAN70" s="285"/>
      <c r="XAO70" s="285"/>
      <c r="XAP70" s="285"/>
      <c r="XAQ70" s="285"/>
      <c r="XAR70" s="285"/>
      <c r="XAS70" s="285"/>
      <c r="XAT70" s="285"/>
      <c r="XAU70" s="285"/>
      <c r="XAV70" s="285"/>
      <c r="XAW70" s="285"/>
      <c r="XAX70" s="285"/>
      <c r="XAY70" s="285"/>
      <c r="XAZ70" s="285"/>
      <c r="XBA70" s="285"/>
      <c r="XBB70" s="285"/>
      <c r="XBC70" s="285"/>
      <c r="XBD70" s="285"/>
      <c r="XBE70" s="285"/>
      <c r="XBF70" s="285"/>
      <c r="XBG70" s="285"/>
      <c r="XBH70" s="285"/>
      <c r="XBI70" s="285"/>
      <c r="XBJ70" s="285"/>
      <c r="XBK70" s="285"/>
      <c r="XBL70" s="285"/>
      <c r="XBM70" s="285"/>
      <c r="XBN70" s="285"/>
      <c r="XBO70" s="285"/>
      <c r="XBP70" s="285"/>
      <c r="XBQ70" s="285"/>
      <c r="XBR70" s="285"/>
      <c r="XBS70" s="285"/>
      <c r="XBT70" s="285"/>
      <c r="XBU70" s="285"/>
      <c r="XBV70" s="285"/>
      <c r="XBW70" s="285"/>
      <c r="XBX70" s="285"/>
      <c r="XBY70" s="285"/>
      <c r="XBZ70" s="285"/>
      <c r="XCA70" s="285"/>
      <c r="XCB70" s="285"/>
      <c r="XCC70" s="285"/>
      <c r="XCD70" s="285"/>
      <c r="XCE70" s="285"/>
      <c r="XCF70" s="285"/>
      <c r="XCG70" s="285"/>
      <c r="XCH70" s="285"/>
      <c r="XCI70" s="285"/>
      <c r="XCJ70" s="285"/>
      <c r="XCK70" s="285"/>
      <c r="XCL70" s="285"/>
      <c r="XCM70" s="285"/>
      <c r="XCN70" s="285"/>
      <c r="XCO70" s="285"/>
      <c r="XCP70" s="285"/>
      <c r="XCQ70" s="285"/>
      <c r="XCR70" s="285"/>
      <c r="XCS70" s="285"/>
      <c r="XCT70" s="285"/>
      <c r="XCU70" s="285"/>
      <c r="XCV70" s="285"/>
      <c r="XCW70" s="285"/>
      <c r="XCX70" s="285"/>
      <c r="XCY70" s="285"/>
      <c r="XCZ70" s="285"/>
      <c r="XDA70" s="285"/>
      <c r="XDB70" s="285"/>
      <c r="XDC70" s="285"/>
      <c r="XDD70" s="285"/>
      <c r="XDE70" s="285"/>
      <c r="XDF70" s="285"/>
      <c r="XDG70" s="285"/>
      <c r="XDH70" s="285"/>
      <c r="XDI70" s="285"/>
      <c r="XDJ70" s="285"/>
      <c r="XDK70" s="285"/>
      <c r="XDL70" s="285"/>
      <c r="XDM70" s="285"/>
      <c r="XDN70" s="285"/>
      <c r="XDO70" s="285"/>
      <c r="XDP70" s="285"/>
      <c r="XDQ70" s="285"/>
      <c r="XDR70" s="285"/>
      <c r="XDS70" s="285"/>
      <c r="XDT70" s="285"/>
      <c r="XDU70" s="285"/>
      <c r="XDV70" s="285"/>
      <c r="XDW70" s="285"/>
      <c r="XDX70" s="285"/>
      <c r="XDY70" s="285"/>
      <c r="XDZ70" s="285"/>
      <c r="XEA70" s="285"/>
      <c r="XEB70" s="285"/>
      <c r="XEC70" s="285"/>
      <c r="XED70" s="285"/>
      <c r="XEE70" s="285"/>
      <c r="XEF70" s="285"/>
      <c r="XEG70" s="285"/>
      <c r="XEH70" s="285"/>
      <c r="XEI70" s="285"/>
      <c r="XEJ70" s="285"/>
      <c r="XEK70" s="285"/>
      <c r="XEL70" s="285"/>
      <c r="XEM70" s="285"/>
      <c r="XEN70" s="285"/>
      <c r="XEO70" s="285"/>
      <c r="XEP70" s="285"/>
      <c r="XEQ70" s="285"/>
      <c r="XER70" s="285"/>
      <c r="XES70" s="285"/>
      <c r="XET70" s="285"/>
      <c r="XEU70" s="285"/>
      <c r="XEV70" s="285"/>
      <c r="XEW70" s="285"/>
      <c r="XEX70" s="285"/>
      <c r="XEY70" s="285"/>
      <c r="XEZ70" s="285"/>
      <c r="XFA70" s="285"/>
      <c r="XFB70" s="285"/>
    </row>
    <row r="71" spans="1:16382" ht="60">
      <c r="A71" s="288" t="s">
        <v>1021</v>
      </c>
      <c r="B71" s="279">
        <v>440204</v>
      </c>
      <c r="C71" s="280" t="s">
        <v>698</v>
      </c>
      <c r="D71" s="283" t="s">
        <v>1023</v>
      </c>
      <c r="E71" s="283"/>
      <c r="F71" s="283"/>
      <c r="G71" s="279">
        <v>2020003050134</v>
      </c>
      <c r="H71" s="291" t="s">
        <v>1080</v>
      </c>
      <c r="I71" s="436">
        <v>8244593000</v>
      </c>
      <c r="J71" s="284" t="s">
        <v>1014</v>
      </c>
      <c r="K71" s="284" t="s">
        <v>1032</v>
      </c>
      <c r="L71" s="289">
        <f>+I15+I16+I27+I71</f>
        <v>9788893000</v>
      </c>
    </row>
    <row r="72" spans="1:16382" ht="60">
      <c r="A72" s="288" t="s">
        <v>1021</v>
      </c>
      <c r="B72" s="279">
        <v>440204</v>
      </c>
      <c r="C72" s="280" t="s">
        <v>698</v>
      </c>
      <c r="D72" s="283" t="s">
        <v>1023</v>
      </c>
      <c r="E72" s="283"/>
      <c r="F72" s="283"/>
      <c r="G72" s="279">
        <v>2020003050134</v>
      </c>
      <c r="H72" s="291" t="s">
        <v>1080</v>
      </c>
      <c r="I72" s="436">
        <v>533522000</v>
      </c>
      <c r="J72" s="284" t="s">
        <v>1019</v>
      </c>
      <c r="K72" s="284" t="s">
        <v>1032</v>
      </c>
      <c r="L72" s="289">
        <f>+I15+I16+I27+I65+I71+I72</f>
        <v>10998415000</v>
      </c>
      <c r="M72" s="292">
        <f>+I65+I72</f>
        <v>1209522000</v>
      </c>
    </row>
    <row r="73" spans="1:16382" ht="30">
      <c r="A73" s="288"/>
      <c r="B73" s="279"/>
      <c r="C73" s="280"/>
      <c r="D73" s="283"/>
      <c r="E73" s="283"/>
      <c r="F73" s="283"/>
      <c r="G73" s="295"/>
      <c r="H73" s="291" t="s">
        <v>983</v>
      </c>
      <c r="I73" s="436">
        <v>1162913000</v>
      </c>
      <c r="J73" s="284" t="s">
        <v>1014</v>
      </c>
      <c r="K73" s="284" t="s">
        <v>1081</v>
      </c>
      <c r="L73" s="285"/>
    </row>
    <row r="74" spans="1:16382" ht="45">
      <c r="A74" s="288"/>
      <c r="B74" s="279"/>
      <c r="C74" s="280"/>
      <c r="D74" s="283"/>
      <c r="E74" s="283"/>
      <c r="F74" s="283"/>
      <c r="G74" s="295"/>
      <c r="H74" s="291" t="s">
        <v>983</v>
      </c>
      <c r="I74" s="436">
        <v>5000000000</v>
      </c>
      <c r="J74" s="284" t="s">
        <v>1027</v>
      </c>
      <c r="K74" s="284" t="s">
        <v>1081</v>
      </c>
      <c r="L74" s="285"/>
    </row>
    <row r="75" spans="1:16382">
      <c r="A75" s="288"/>
      <c r="B75" s="283"/>
      <c r="C75" s="283"/>
      <c r="D75" s="283"/>
      <c r="E75" s="283"/>
      <c r="F75" s="283"/>
      <c r="G75" s="296"/>
      <c r="H75" s="297" t="s">
        <v>1082</v>
      </c>
      <c r="I75" s="298">
        <f>SUM(I5:I74)</f>
        <v>736326056544</v>
      </c>
      <c r="J75" s="284"/>
      <c r="K75" s="285"/>
      <c r="L75" s="289"/>
    </row>
    <row r="76" spans="1:16382" ht="16.5">
      <c r="A76" s="288"/>
      <c r="B76" s="283"/>
      <c r="C76" s="283"/>
      <c r="D76" s="283"/>
      <c r="E76" s="283"/>
      <c r="F76" s="283"/>
      <c r="G76" s="283"/>
      <c r="H76" s="297"/>
      <c r="I76" s="298"/>
      <c r="J76" s="284"/>
      <c r="K76" s="299"/>
      <c r="L76" s="290"/>
    </row>
    <row r="77" spans="1:16382" ht="16.5">
      <c r="A77" s="288"/>
      <c r="B77" s="283"/>
      <c r="C77" s="283"/>
      <c r="D77" s="283"/>
      <c r="E77" s="283"/>
      <c r="F77" s="283"/>
      <c r="G77" s="283"/>
      <c r="H77" s="297" t="s">
        <v>1083</v>
      </c>
      <c r="I77" s="298">
        <v>63272407047</v>
      </c>
      <c r="J77" s="284"/>
      <c r="K77" s="299">
        <f>+I25-129674813</f>
        <v>4994838000</v>
      </c>
      <c r="L77" s="285"/>
    </row>
    <row r="78" spans="1:16382" ht="16.5">
      <c r="A78" s="288"/>
      <c r="B78" s="283"/>
      <c r="C78" s="283"/>
      <c r="D78" s="283"/>
      <c r="E78" s="283"/>
      <c r="F78" s="283"/>
      <c r="G78" s="283"/>
      <c r="H78" s="283"/>
      <c r="I78" s="300" t="s">
        <v>1084</v>
      </c>
      <c r="J78" s="284"/>
      <c r="K78" s="299"/>
      <c r="L78" s="285"/>
    </row>
    <row r="79" spans="1:16382">
      <c r="A79" s="288"/>
      <c r="B79" s="283"/>
      <c r="C79" s="283"/>
      <c r="D79" s="283"/>
      <c r="E79" s="283"/>
      <c r="F79" s="283"/>
      <c r="G79" s="283"/>
      <c r="H79" s="297" t="s">
        <v>1085</v>
      </c>
      <c r="I79" s="300">
        <f>+I77+I75</f>
        <v>799598463591</v>
      </c>
      <c r="J79" s="284"/>
      <c r="K79" s="285"/>
      <c r="L79" s="285"/>
    </row>
    <row r="80" spans="1:16382">
      <c r="A80" s="288"/>
      <c r="B80" s="283"/>
      <c r="C80" s="283"/>
      <c r="D80" s="283"/>
      <c r="E80" s="283"/>
      <c r="F80" s="283"/>
      <c r="G80" s="283"/>
      <c r="H80" s="283"/>
      <c r="I80" s="300"/>
      <c r="J80" s="284"/>
      <c r="K80" s="285"/>
      <c r="L80" s="289">
        <f>+I75-I73-I74</f>
        <v>730163143544</v>
      </c>
    </row>
    <row r="81" spans="1:12">
      <c r="A81" s="288"/>
      <c r="B81" s="283"/>
      <c r="C81" s="283"/>
      <c r="D81" s="283"/>
      <c r="E81" s="283"/>
      <c r="F81" s="283"/>
      <c r="G81" s="283"/>
      <c r="H81" s="283"/>
      <c r="I81" s="300"/>
      <c r="J81" s="284"/>
      <c r="K81" s="285"/>
      <c r="L81" s="285"/>
    </row>
    <row r="82" spans="1:12">
      <c r="A82" s="288"/>
      <c r="B82" s="283"/>
      <c r="C82" s="283"/>
      <c r="D82" s="283"/>
      <c r="E82" s="283"/>
      <c r="F82" s="283"/>
      <c r="G82" s="283"/>
      <c r="H82" s="301"/>
      <c r="I82" s="302"/>
      <c r="J82" s="284"/>
      <c r="K82" s="285"/>
      <c r="L82" s="285"/>
    </row>
    <row r="83" spans="1:12">
      <c r="A83" s="288"/>
      <c r="B83" s="283"/>
      <c r="C83" s="283"/>
      <c r="D83" s="283"/>
      <c r="E83" s="283"/>
      <c r="F83" s="283"/>
      <c r="G83" s="283"/>
      <c r="H83" s="283"/>
      <c r="I83" s="302"/>
      <c r="J83" s="284"/>
      <c r="K83" s="285"/>
      <c r="L83" s="285"/>
    </row>
    <row r="84" spans="1:12">
      <c r="A84" s="288"/>
      <c r="B84" s="283"/>
      <c r="C84" s="283"/>
      <c r="D84" s="283"/>
      <c r="E84" s="283"/>
      <c r="F84" s="283"/>
      <c r="G84" s="283"/>
      <c r="H84" s="283"/>
      <c r="I84" s="300"/>
      <c r="J84" s="284"/>
      <c r="K84" s="285"/>
      <c r="L84" s="285"/>
    </row>
    <row r="85" spans="1:12">
      <c r="A85" s="288"/>
      <c r="B85" s="283"/>
      <c r="C85" s="283"/>
      <c r="D85" s="283"/>
      <c r="E85" s="283"/>
      <c r="F85" s="283"/>
      <c r="G85" s="283"/>
      <c r="H85" s="283"/>
      <c r="I85" s="300"/>
      <c r="J85" s="284"/>
      <c r="K85" s="285"/>
      <c r="L85" s="285"/>
    </row>
    <row r="86" spans="1:12">
      <c r="A86" s="288"/>
      <c r="B86" s="283"/>
      <c r="C86" s="283"/>
      <c r="D86" s="283"/>
      <c r="E86" s="283"/>
      <c r="F86" s="283"/>
      <c r="G86" s="283"/>
      <c r="H86" s="283"/>
      <c r="I86" s="300"/>
      <c r="J86" s="284"/>
      <c r="K86" s="285"/>
      <c r="L86" s="285"/>
    </row>
    <row r="87" spans="1:12">
      <c r="A87" s="288"/>
      <c r="B87" s="283"/>
      <c r="C87" s="283"/>
      <c r="D87" s="283"/>
      <c r="E87" s="283"/>
      <c r="F87" s="283"/>
      <c r="G87" s="283"/>
      <c r="H87" s="283"/>
      <c r="I87" s="300"/>
      <c r="J87" s="284"/>
      <c r="K87" s="285"/>
      <c r="L87" s="285"/>
    </row>
    <row r="88" spans="1:12">
      <c r="A88" s="288"/>
      <c r="B88" s="283"/>
      <c r="C88" s="283"/>
      <c r="D88" s="283"/>
      <c r="E88" s="283"/>
      <c r="F88" s="283"/>
      <c r="G88" s="283"/>
      <c r="H88" s="283"/>
      <c r="I88" s="300"/>
      <c r="J88" s="284"/>
      <c r="K88" s="285"/>
      <c r="L88" s="285"/>
    </row>
    <row r="89" spans="1:12">
      <c r="A89" s="288"/>
      <c r="B89" s="283"/>
      <c r="C89" s="283"/>
      <c r="D89" s="283"/>
      <c r="E89" s="283"/>
      <c r="F89" s="283"/>
      <c r="G89" s="283"/>
      <c r="H89" s="283"/>
      <c r="I89" s="300"/>
      <c r="J89" s="284"/>
      <c r="K89" s="285"/>
      <c r="L89" s="285"/>
    </row>
    <row r="90" spans="1:12">
      <c r="A90" s="288"/>
      <c r="B90" s="283"/>
      <c r="C90" s="283"/>
      <c r="D90" s="283"/>
      <c r="E90" s="283"/>
      <c r="F90" s="283"/>
      <c r="G90" s="283"/>
      <c r="H90" s="283"/>
      <c r="I90" s="300"/>
      <c r="J90" s="284"/>
      <c r="K90" s="285"/>
      <c r="L90" s="285"/>
    </row>
    <row r="91" spans="1:12">
      <c r="A91" s="288"/>
      <c r="B91" s="283"/>
      <c r="C91" s="283"/>
      <c r="D91" s="283"/>
      <c r="E91" s="283"/>
      <c r="F91" s="283"/>
      <c r="G91" s="283"/>
      <c r="H91" s="283"/>
      <c r="I91" s="300"/>
      <c r="J91" s="284"/>
      <c r="K91" s="285"/>
      <c r="L91" s="285"/>
    </row>
    <row r="92" spans="1:12">
      <c r="A92" s="288"/>
      <c r="B92" s="283"/>
      <c r="C92" s="283"/>
      <c r="D92" s="283"/>
      <c r="E92" s="283"/>
      <c r="F92" s="283"/>
      <c r="G92" s="283"/>
      <c r="H92" s="283"/>
      <c r="I92" s="300"/>
      <c r="J92" s="284"/>
      <c r="K92" s="285"/>
      <c r="L92" s="285"/>
    </row>
    <row r="93" spans="1:12">
      <c r="A93" s="288"/>
      <c r="B93" s="283"/>
      <c r="C93" s="283"/>
      <c r="D93" s="283"/>
      <c r="E93" s="283"/>
      <c r="F93" s="283"/>
      <c r="G93" s="283"/>
      <c r="H93" s="283"/>
      <c r="I93" s="300"/>
      <c r="J93" s="284"/>
      <c r="K93" s="285"/>
      <c r="L93" s="285"/>
    </row>
    <row r="94" spans="1:12">
      <c r="A94" s="288"/>
      <c r="B94" s="283"/>
      <c r="C94" s="283"/>
      <c r="D94" s="283"/>
      <c r="E94" s="283"/>
      <c r="F94" s="283"/>
      <c r="G94" s="283"/>
      <c r="H94" s="283"/>
      <c r="I94" s="300"/>
      <c r="J94" s="284"/>
      <c r="K94" s="285"/>
      <c r="L94" s="285"/>
    </row>
    <row r="95" spans="1:12">
      <c r="A95" s="288"/>
      <c r="B95" s="283"/>
      <c r="C95" s="283"/>
      <c r="D95" s="283"/>
      <c r="E95" s="283"/>
      <c r="F95" s="283"/>
      <c r="G95" s="283"/>
      <c r="H95" s="283"/>
      <c r="I95" s="300"/>
      <c r="J95" s="284"/>
      <c r="K95" s="285"/>
      <c r="L95" s="285"/>
    </row>
    <row r="96" spans="1:12">
      <c r="A96" s="288"/>
      <c r="B96" s="283"/>
      <c r="C96" s="283"/>
      <c r="D96" s="283"/>
      <c r="E96" s="283"/>
      <c r="F96" s="283"/>
      <c r="G96" s="283"/>
      <c r="H96" s="283"/>
      <c r="I96" s="300"/>
      <c r="J96" s="284"/>
      <c r="K96" s="285"/>
      <c r="L96" s="285"/>
    </row>
    <row r="97" spans="1:12">
      <c r="A97" s="288"/>
      <c r="B97" s="283"/>
      <c r="C97" s="283"/>
      <c r="D97" s="283"/>
      <c r="E97" s="283"/>
      <c r="F97" s="283"/>
      <c r="G97" s="283"/>
      <c r="H97" s="283"/>
      <c r="I97" s="300"/>
      <c r="J97" s="284"/>
      <c r="K97" s="285"/>
      <c r="L97" s="285"/>
    </row>
    <row r="98" spans="1:12">
      <c r="A98" s="288"/>
      <c r="B98" s="283"/>
      <c r="C98" s="283"/>
      <c r="D98" s="283"/>
      <c r="E98" s="283"/>
      <c r="F98" s="283"/>
      <c r="G98" s="283"/>
      <c r="H98" s="283"/>
      <c r="I98" s="300"/>
      <c r="J98" s="284"/>
      <c r="K98" s="285"/>
      <c r="L98" s="285"/>
    </row>
    <row r="99" spans="1:12">
      <c r="A99" s="288"/>
      <c r="B99" s="283"/>
      <c r="C99" s="283"/>
      <c r="D99" s="283"/>
      <c r="E99" s="283"/>
      <c r="F99" s="283"/>
      <c r="G99" s="283"/>
      <c r="H99" s="283"/>
      <c r="I99" s="300"/>
      <c r="J99" s="284"/>
      <c r="K99" s="285"/>
      <c r="L99" s="285"/>
    </row>
    <row r="100" spans="1:12">
      <c r="A100" s="288"/>
      <c r="B100" s="283"/>
      <c r="C100" s="283"/>
      <c r="D100" s="283"/>
      <c r="E100" s="283"/>
      <c r="F100" s="283"/>
      <c r="G100" s="283"/>
      <c r="H100" s="283"/>
      <c r="I100" s="300"/>
      <c r="J100" s="284"/>
      <c r="K100" s="285"/>
      <c r="L100" s="285"/>
    </row>
    <row r="101" spans="1:12">
      <c r="A101" s="288"/>
      <c r="B101" s="283"/>
      <c r="C101" s="283"/>
      <c r="D101" s="283"/>
      <c r="E101" s="283"/>
      <c r="F101" s="283"/>
      <c r="G101" s="283"/>
      <c r="H101" s="283"/>
      <c r="I101" s="300"/>
      <c r="J101" s="284"/>
      <c r="K101" s="285"/>
      <c r="L101" s="285"/>
    </row>
    <row r="102" spans="1:12">
      <c r="A102" s="288"/>
      <c r="B102" s="283"/>
      <c r="C102" s="283"/>
      <c r="D102" s="283"/>
      <c r="E102" s="283"/>
      <c r="F102" s="283"/>
      <c r="G102" s="283"/>
      <c r="H102" s="283"/>
      <c r="I102" s="300"/>
      <c r="J102" s="284"/>
      <c r="K102" s="285"/>
      <c r="L102" s="285"/>
    </row>
    <row r="103" spans="1:12">
      <c r="A103" s="288"/>
      <c r="B103" s="283"/>
      <c r="C103" s="283"/>
      <c r="D103" s="283"/>
      <c r="E103" s="283"/>
      <c r="F103" s="283"/>
      <c r="G103" s="283"/>
      <c r="H103" s="283"/>
      <c r="I103" s="300"/>
      <c r="J103" s="284"/>
      <c r="K103" s="285"/>
      <c r="L103" s="285"/>
    </row>
    <row r="104" spans="1:12">
      <c r="A104" s="288"/>
      <c r="B104" s="283"/>
      <c r="C104" s="283"/>
      <c r="D104" s="283"/>
      <c r="E104" s="283"/>
      <c r="F104" s="283"/>
      <c r="G104" s="283"/>
      <c r="H104" s="283"/>
      <c r="I104" s="300"/>
      <c r="J104" s="284"/>
      <c r="K104" s="285"/>
      <c r="L104" s="285"/>
    </row>
    <row r="105" spans="1:12">
      <c r="A105" s="288"/>
      <c r="B105" s="283"/>
      <c r="C105" s="283"/>
      <c r="D105" s="283"/>
      <c r="E105" s="283"/>
      <c r="F105" s="283"/>
      <c r="G105" s="283"/>
      <c r="H105" s="283"/>
      <c r="I105" s="300"/>
      <c r="J105" s="284"/>
      <c r="K105" s="285"/>
      <c r="L105" s="285"/>
    </row>
    <row r="106" spans="1:12">
      <c r="A106" s="288"/>
      <c r="B106" s="283"/>
      <c r="C106" s="283"/>
      <c r="D106" s="283"/>
      <c r="E106" s="283"/>
      <c r="F106" s="283"/>
      <c r="G106" s="283"/>
      <c r="H106" s="283"/>
      <c r="I106" s="300"/>
      <c r="J106" s="284"/>
      <c r="K106" s="285"/>
      <c r="L106" s="285"/>
    </row>
    <row r="107" spans="1:12">
      <c r="A107" s="288"/>
      <c r="B107" s="283"/>
      <c r="C107" s="283"/>
      <c r="D107" s="283"/>
      <c r="E107" s="283"/>
      <c r="F107" s="283"/>
      <c r="G107" s="283"/>
      <c r="H107" s="283"/>
      <c r="I107" s="300"/>
      <c r="J107" s="284"/>
      <c r="K107" s="285"/>
      <c r="L107" s="285"/>
    </row>
    <row r="108" spans="1:12">
      <c r="A108" s="288"/>
      <c r="B108" s="283"/>
      <c r="C108" s="283"/>
      <c r="D108" s="283"/>
      <c r="E108" s="283"/>
      <c r="F108" s="283"/>
      <c r="G108" s="283"/>
      <c r="H108" s="283"/>
      <c r="I108" s="300"/>
      <c r="J108" s="284"/>
      <c r="K108" s="285"/>
      <c r="L108" s="285"/>
    </row>
    <row r="109" spans="1:12">
      <c r="A109" s="288"/>
      <c r="B109" s="283"/>
      <c r="C109" s="283"/>
      <c r="D109" s="283"/>
      <c r="E109" s="283"/>
      <c r="F109" s="283"/>
      <c r="G109" s="283"/>
      <c r="H109" s="283"/>
      <c r="I109" s="300"/>
      <c r="J109" s="284"/>
      <c r="K109" s="285"/>
      <c r="L109" s="285"/>
    </row>
    <row r="110" spans="1:12">
      <c r="A110" s="288"/>
      <c r="B110" s="283"/>
      <c r="C110" s="283"/>
      <c r="D110" s="283"/>
      <c r="E110" s="283"/>
      <c r="F110" s="283"/>
      <c r="G110" s="283"/>
      <c r="H110" s="283"/>
      <c r="I110" s="300"/>
      <c r="J110" s="284"/>
      <c r="K110" s="285"/>
      <c r="L110" s="285"/>
    </row>
    <row r="111" spans="1:12">
      <c r="A111" s="288"/>
      <c r="B111" s="283"/>
      <c r="C111" s="283"/>
      <c r="D111" s="283"/>
      <c r="E111" s="283"/>
      <c r="F111" s="283"/>
      <c r="G111" s="283"/>
      <c r="H111" s="283"/>
      <c r="I111" s="300"/>
      <c r="J111" s="284"/>
      <c r="K111" s="285"/>
      <c r="L111" s="285"/>
    </row>
    <row r="112" spans="1:12">
      <c r="A112" s="288"/>
      <c r="B112" s="283"/>
      <c r="C112" s="283"/>
      <c r="D112" s="283"/>
      <c r="E112" s="283"/>
      <c r="F112" s="283"/>
      <c r="G112" s="283"/>
      <c r="H112" s="283"/>
      <c r="I112" s="300"/>
      <c r="J112" s="284"/>
      <c r="K112" s="285"/>
      <c r="L112" s="285"/>
    </row>
    <row r="113" spans="1:12">
      <c r="A113" s="288"/>
      <c r="B113" s="283"/>
      <c r="C113" s="283"/>
      <c r="D113" s="283"/>
      <c r="E113" s="283"/>
      <c r="F113" s="283"/>
      <c r="G113" s="283"/>
      <c r="H113" s="283"/>
      <c r="I113" s="300"/>
      <c r="J113" s="284"/>
      <c r="K113" s="285"/>
      <c r="L113" s="285"/>
    </row>
    <row r="114" spans="1:12">
      <c r="A114" s="288"/>
      <c r="B114" s="283"/>
      <c r="C114" s="283"/>
      <c r="D114" s="283"/>
      <c r="E114" s="283"/>
      <c r="F114" s="283"/>
      <c r="G114" s="283"/>
      <c r="H114" s="283"/>
      <c r="I114" s="300"/>
      <c r="J114" s="284"/>
      <c r="K114" s="285"/>
      <c r="L114" s="285"/>
    </row>
    <row r="115" spans="1:12">
      <c r="A115" s="288"/>
      <c r="B115" s="283"/>
      <c r="C115" s="283"/>
      <c r="D115" s="283"/>
      <c r="E115" s="283"/>
      <c r="F115" s="283"/>
      <c r="G115" s="283"/>
      <c r="H115" s="283"/>
      <c r="I115" s="300"/>
      <c r="J115" s="284"/>
      <c r="K115" s="285"/>
      <c r="L115" s="285"/>
    </row>
    <row r="116" spans="1:12">
      <c r="A116" s="288"/>
      <c r="B116" s="283"/>
      <c r="C116" s="283"/>
      <c r="D116" s="283"/>
      <c r="E116" s="283"/>
      <c r="F116" s="283"/>
      <c r="G116" s="283"/>
      <c r="H116" s="283"/>
      <c r="I116" s="300"/>
      <c r="J116" s="284"/>
      <c r="K116" s="285"/>
      <c r="L116" s="285"/>
    </row>
    <row r="117" spans="1:12">
      <c r="A117" s="288"/>
      <c r="B117" s="283"/>
      <c r="C117" s="283"/>
      <c r="D117" s="283"/>
      <c r="E117" s="283"/>
      <c r="F117" s="283"/>
      <c r="G117" s="283"/>
      <c r="H117" s="283"/>
      <c r="I117" s="300"/>
      <c r="J117" s="284"/>
      <c r="K117" s="285"/>
      <c r="L117" s="285"/>
    </row>
    <row r="118" spans="1:12">
      <c r="A118" s="288"/>
      <c r="B118" s="283"/>
      <c r="C118" s="283"/>
      <c r="D118" s="283"/>
      <c r="E118" s="283"/>
      <c r="F118" s="283"/>
      <c r="G118" s="283"/>
      <c r="H118" s="283"/>
      <c r="I118" s="300"/>
      <c r="J118" s="284"/>
      <c r="K118" s="285"/>
      <c r="L118" s="285"/>
    </row>
    <row r="119" spans="1:12">
      <c r="A119" s="288"/>
      <c r="B119" s="283"/>
      <c r="C119" s="283"/>
      <c r="D119" s="283"/>
      <c r="E119" s="283"/>
      <c r="F119" s="283"/>
      <c r="G119" s="283"/>
      <c r="H119" s="283"/>
      <c r="I119" s="300"/>
      <c r="J119" s="284"/>
      <c r="K119" s="285"/>
      <c r="L119" s="285"/>
    </row>
    <row r="120" spans="1:12">
      <c r="A120" s="288"/>
      <c r="B120" s="283"/>
      <c r="C120" s="283"/>
      <c r="D120" s="283"/>
      <c r="E120" s="283"/>
      <c r="F120" s="283"/>
      <c r="G120" s="283"/>
      <c r="H120" s="283"/>
      <c r="I120" s="300"/>
      <c r="J120" s="284"/>
      <c r="K120" s="285"/>
      <c r="L120" s="285"/>
    </row>
    <row r="121" spans="1:12">
      <c r="A121" s="288"/>
      <c r="B121" s="283"/>
      <c r="C121" s="283"/>
      <c r="D121" s="283"/>
      <c r="E121" s="283"/>
      <c r="F121" s="283"/>
      <c r="G121" s="283"/>
      <c r="H121" s="283"/>
      <c r="I121" s="300"/>
      <c r="J121" s="284"/>
      <c r="K121" s="285"/>
      <c r="L121" s="285"/>
    </row>
    <row r="122" spans="1:12">
      <c r="A122" s="288"/>
      <c r="B122" s="283"/>
      <c r="C122" s="283"/>
      <c r="D122" s="283"/>
      <c r="E122" s="283"/>
      <c r="F122" s="283"/>
      <c r="G122" s="283"/>
      <c r="H122" s="283"/>
      <c r="I122" s="300"/>
      <c r="J122" s="284"/>
      <c r="K122" s="285"/>
      <c r="L122" s="285"/>
    </row>
    <row r="123" spans="1:12">
      <c r="A123" s="288"/>
      <c r="B123" s="283"/>
      <c r="C123" s="283"/>
      <c r="D123" s="283"/>
      <c r="E123" s="283"/>
      <c r="F123" s="283"/>
      <c r="G123" s="283"/>
      <c r="H123" s="283"/>
      <c r="I123" s="300"/>
      <c r="J123" s="284"/>
      <c r="K123" s="285"/>
      <c r="L123" s="285"/>
    </row>
    <row r="124" spans="1:12">
      <c r="A124" s="288"/>
      <c r="B124" s="283"/>
      <c r="C124" s="283"/>
      <c r="D124" s="283"/>
      <c r="E124" s="283"/>
      <c r="F124" s="283"/>
      <c r="G124" s="283"/>
      <c r="H124" s="283"/>
      <c r="I124" s="300"/>
      <c r="J124" s="284"/>
      <c r="K124" s="285"/>
      <c r="L124" s="285"/>
    </row>
    <row r="125" spans="1:12">
      <c r="A125" s="288"/>
      <c r="B125" s="283"/>
      <c r="C125" s="283"/>
      <c r="D125" s="283"/>
      <c r="E125" s="283"/>
      <c r="F125" s="283"/>
      <c r="G125" s="283"/>
      <c r="H125" s="283"/>
      <c r="I125" s="300"/>
      <c r="J125" s="284"/>
      <c r="K125" s="285"/>
      <c r="L125" s="285"/>
    </row>
    <row r="126" spans="1:12">
      <c r="A126" s="288"/>
      <c r="B126" s="283"/>
      <c r="C126" s="283"/>
      <c r="D126" s="283"/>
      <c r="E126" s="283"/>
      <c r="F126" s="283"/>
      <c r="G126" s="283"/>
      <c r="H126" s="283"/>
      <c r="I126" s="300"/>
      <c r="J126" s="284"/>
      <c r="K126" s="285"/>
      <c r="L126" s="285"/>
    </row>
    <row r="127" spans="1:12">
      <c r="A127" s="288"/>
      <c r="B127" s="283"/>
      <c r="C127" s="283"/>
      <c r="D127" s="283"/>
      <c r="E127" s="283"/>
      <c r="F127" s="283"/>
      <c r="G127" s="283"/>
      <c r="H127" s="283"/>
      <c r="I127" s="300"/>
      <c r="J127" s="284"/>
      <c r="K127" s="285"/>
      <c r="L127" s="285"/>
    </row>
    <row r="128" spans="1:12">
      <c r="A128" s="288"/>
      <c r="B128" s="283"/>
      <c r="C128" s="283"/>
      <c r="D128" s="283"/>
      <c r="E128" s="283"/>
      <c r="F128" s="283"/>
      <c r="G128" s="283"/>
      <c r="H128" s="283"/>
      <c r="I128" s="300"/>
      <c r="J128" s="284"/>
      <c r="K128" s="285"/>
      <c r="L128" s="285"/>
    </row>
    <row r="129" spans="1:12">
      <c r="A129" s="288"/>
      <c r="B129" s="283"/>
      <c r="C129" s="283"/>
      <c r="D129" s="283"/>
      <c r="E129" s="283"/>
      <c r="F129" s="283"/>
      <c r="G129" s="283"/>
      <c r="H129" s="283"/>
      <c r="I129" s="300"/>
      <c r="J129" s="284"/>
      <c r="K129" s="285"/>
      <c r="L129" s="285"/>
    </row>
    <row r="130" spans="1:12">
      <c r="A130" s="288"/>
      <c r="B130" s="283"/>
      <c r="C130" s="283"/>
      <c r="D130" s="283"/>
      <c r="E130" s="283"/>
      <c r="F130" s="283"/>
      <c r="G130" s="283"/>
      <c r="H130" s="283"/>
      <c r="I130" s="300"/>
      <c r="J130" s="284"/>
      <c r="K130" s="285"/>
      <c r="L130" s="285"/>
    </row>
    <row r="131" spans="1:12">
      <c r="A131" s="288"/>
      <c r="B131" s="283"/>
      <c r="C131" s="283"/>
      <c r="D131" s="283"/>
      <c r="E131" s="283"/>
      <c r="F131" s="283"/>
      <c r="G131" s="283"/>
      <c r="H131" s="283"/>
      <c r="I131" s="300"/>
      <c r="J131" s="284"/>
      <c r="K131" s="285"/>
      <c r="L131" s="285"/>
    </row>
    <row r="132" spans="1:12">
      <c r="A132" s="288"/>
      <c r="B132" s="283"/>
      <c r="C132" s="283"/>
      <c r="D132" s="283"/>
      <c r="E132" s="283"/>
      <c r="F132" s="283"/>
      <c r="G132" s="283"/>
      <c r="H132" s="283"/>
      <c r="I132" s="300"/>
      <c r="J132" s="284"/>
      <c r="K132" s="285"/>
      <c r="L132" s="285"/>
    </row>
    <row r="133" spans="1:12">
      <c r="A133" s="288"/>
      <c r="B133" s="283"/>
      <c r="C133" s="283"/>
      <c r="D133" s="283"/>
      <c r="E133" s="283"/>
      <c r="F133" s="283"/>
      <c r="G133" s="283"/>
      <c r="H133" s="283"/>
      <c r="I133" s="300"/>
      <c r="J133" s="284"/>
      <c r="K133" s="285"/>
      <c r="L133" s="285"/>
    </row>
    <row r="134" spans="1:12">
      <c r="A134" s="288"/>
      <c r="B134" s="283"/>
      <c r="C134" s="283"/>
      <c r="D134" s="283"/>
      <c r="E134" s="283"/>
      <c r="F134" s="283"/>
      <c r="G134" s="283"/>
      <c r="H134" s="283"/>
      <c r="I134" s="300"/>
      <c r="J134" s="284"/>
      <c r="K134" s="285"/>
      <c r="L134" s="285"/>
    </row>
    <row r="135" spans="1:12">
      <c r="A135" s="288"/>
      <c r="B135" s="283"/>
      <c r="C135" s="283"/>
      <c r="D135" s="283"/>
      <c r="E135" s="283"/>
      <c r="F135" s="283"/>
      <c r="G135" s="283"/>
      <c r="H135" s="283"/>
      <c r="I135" s="300"/>
      <c r="J135" s="284"/>
      <c r="K135" s="285"/>
      <c r="L135" s="285"/>
    </row>
    <row r="136" spans="1:12">
      <c r="A136" s="288"/>
      <c r="B136" s="283"/>
      <c r="C136" s="283"/>
      <c r="D136" s="283"/>
      <c r="E136" s="283"/>
      <c r="F136" s="283"/>
      <c r="G136" s="283"/>
      <c r="H136" s="283"/>
      <c r="I136" s="300"/>
      <c r="J136" s="284"/>
      <c r="K136" s="285"/>
      <c r="L136" s="285"/>
    </row>
    <row r="137" spans="1:12">
      <c r="A137" s="288"/>
      <c r="B137" s="283"/>
      <c r="C137" s="283"/>
      <c r="D137" s="283"/>
      <c r="E137" s="283"/>
      <c r="F137" s="283"/>
      <c r="G137" s="283"/>
      <c r="H137" s="283"/>
      <c r="I137" s="300"/>
      <c r="J137" s="284"/>
      <c r="K137" s="285"/>
      <c r="L137" s="285"/>
    </row>
    <row r="138" spans="1:12">
      <c r="A138" s="288"/>
      <c r="B138" s="283"/>
      <c r="C138" s="283"/>
      <c r="D138" s="283"/>
      <c r="E138" s="283"/>
      <c r="F138" s="283"/>
      <c r="G138" s="283"/>
      <c r="H138" s="283"/>
      <c r="I138" s="300"/>
      <c r="J138" s="284"/>
      <c r="K138" s="285"/>
      <c r="L138" s="285"/>
    </row>
    <row r="139" spans="1:12">
      <c r="A139" s="288"/>
      <c r="B139" s="283"/>
      <c r="C139" s="283"/>
      <c r="D139" s="283"/>
      <c r="E139" s="283"/>
      <c r="F139" s="283"/>
      <c r="G139" s="283"/>
      <c r="H139" s="283"/>
      <c r="I139" s="300"/>
      <c r="J139" s="284"/>
      <c r="K139" s="285"/>
      <c r="L139" s="285"/>
    </row>
    <row r="140" spans="1:12">
      <c r="A140" s="288"/>
      <c r="B140" s="283"/>
      <c r="C140" s="283"/>
      <c r="D140" s="283"/>
      <c r="E140" s="283"/>
      <c r="F140" s="283"/>
      <c r="G140" s="283"/>
      <c r="H140" s="283"/>
      <c r="I140" s="300"/>
      <c r="J140" s="284"/>
      <c r="K140" s="285"/>
      <c r="L140" s="285"/>
    </row>
    <row r="141" spans="1:12">
      <c r="A141" s="288"/>
      <c r="B141" s="283"/>
      <c r="C141" s="283"/>
      <c r="D141" s="283"/>
      <c r="E141" s="283"/>
      <c r="F141" s="283"/>
      <c r="G141" s="283"/>
      <c r="H141" s="283"/>
      <c r="I141" s="300"/>
      <c r="J141" s="284"/>
      <c r="K141" s="285"/>
      <c r="L141" s="285"/>
    </row>
    <row r="142" spans="1:12">
      <c r="A142" s="288"/>
      <c r="B142" s="283"/>
      <c r="C142" s="283"/>
      <c r="D142" s="283"/>
      <c r="E142" s="283"/>
      <c r="F142" s="283"/>
      <c r="G142" s="283"/>
      <c r="H142" s="283"/>
      <c r="I142" s="300"/>
      <c r="J142" s="284"/>
      <c r="K142" s="285"/>
      <c r="L142" s="285"/>
    </row>
    <row r="143" spans="1:12">
      <c r="A143" s="288"/>
      <c r="B143" s="283"/>
      <c r="C143" s="283"/>
      <c r="D143" s="283"/>
      <c r="E143" s="283"/>
      <c r="F143" s="283"/>
      <c r="G143" s="283"/>
      <c r="H143" s="283"/>
      <c r="I143" s="300"/>
      <c r="J143" s="284"/>
      <c r="K143" s="285"/>
      <c r="L143" s="285"/>
    </row>
    <row r="144" spans="1:12">
      <c r="A144" s="288"/>
      <c r="B144" s="283"/>
      <c r="C144" s="283"/>
      <c r="D144" s="283"/>
      <c r="E144" s="283"/>
      <c r="F144" s="283"/>
      <c r="G144" s="283"/>
      <c r="H144" s="283"/>
      <c r="I144" s="300"/>
      <c r="J144" s="284"/>
      <c r="K144" s="285"/>
      <c r="L144" s="285"/>
    </row>
    <row r="145" spans="1:12">
      <c r="A145" s="288"/>
      <c r="B145" s="283"/>
      <c r="C145" s="283"/>
      <c r="D145" s="283"/>
      <c r="E145" s="283"/>
      <c r="F145" s="283"/>
      <c r="G145" s="283"/>
      <c r="H145" s="283"/>
      <c r="I145" s="300"/>
      <c r="J145" s="284"/>
      <c r="K145" s="285"/>
      <c r="L145" s="285"/>
    </row>
    <row r="146" spans="1:12">
      <c r="A146" s="288"/>
      <c r="B146" s="283"/>
      <c r="C146" s="283"/>
      <c r="D146" s="283"/>
      <c r="E146" s="283"/>
      <c r="F146" s="283"/>
      <c r="G146" s="283"/>
      <c r="H146" s="283"/>
      <c r="I146" s="300"/>
      <c r="J146" s="284"/>
      <c r="K146" s="285"/>
      <c r="L146" s="285"/>
    </row>
    <row r="147" spans="1:12">
      <c r="A147" s="288"/>
      <c r="B147" s="283"/>
      <c r="C147" s="283"/>
      <c r="D147" s="283"/>
      <c r="E147" s="283"/>
      <c r="F147" s="283"/>
      <c r="G147" s="283"/>
      <c r="H147" s="283"/>
      <c r="I147" s="300"/>
      <c r="J147" s="284"/>
      <c r="K147" s="285"/>
      <c r="L147" s="285"/>
    </row>
    <row r="148" spans="1:12">
      <c r="A148" s="288"/>
      <c r="B148" s="283"/>
      <c r="C148" s="283"/>
      <c r="D148" s="283"/>
      <c r="E148" s="283"/>
      <c r="F148" s="283"/>
      <c r="G148" s="283"/>
      <c r="H148" s="283"/>
      <c r="I148" s="300"/>
      <c r="J148" s="284"/>
      <c r="K148" s="285"/>
      <c r="L148" s="285"/>
    </row>
    <row r="149" spans="1:12">
      <c r="A149" s="288"/>
      <c r="B149" s="283"/>
      <c r="C149" s="283"/>
      <c r="D149" s="283"/>
      <c r="E149" s="283"/>
      <c r="F149" s="283"/>
      <c r="G149" s="283"/>
      <c r="H149" s="283"/>
      <c r="I149" s="300"/>
      <c r="J149" s="284"/>
      <c r="K149" s="285"/>
      <c r="L149" s="285"/>
    </row>
    <row r="150" spans="1:12">
      <c r="A150" s="288"/>
      <c r="B150" s="283"/>
      <c r="C150" s="283"/>
      <c r="D150" s="283"/>
      <c r="E150" s="283"/>
      <c r="F150" s="283"/>
      <c r="G150" s="283"/>
      <c r="H150" s="283"/>
      <c r="I150" s="300"/>
      <c r="J150" s="284"/>
      <c r="K150" s="285"/>
      <c r="L150" s="285"/>
    </row>
    <row r="151" spans="1:12">
      <c r="A151" s="288"/>
      <c r="B151" s="283"/>
      <c r="C151" s="283"/>
      <c r="D151" s="283"/>
      <c r="E151" s="283"/>
      <c r="F151" s="283"/>
      <c r="G151" s="283"/>
      <c r="H151" s="283"/>
      <c r="I151" s="300"/>
      <c r="J151" s="284"/>
      <c r="K151" s="285"/>
      <c r="L151" s="285"/>
    </row>
    <row r="152" spans="1:12">
      <c r="A152" s="288"/>
      <c r="B152" s="283"/>
      <c r="C152" s="283"/>
      <c r="D152" s="283"/>
      <c r="E152" s="283"/>
      <c r="F152" s="283"/>
      <c r="G152" s="283"/>
      <c r="H152" s="283"/>
      <c r="I152" s="300"/>
      <c r="J152" s="284"/>
      <c r="K152" s="285"/>
      <c r="L152" s="285"/>
    </row>
    <row r="153" spans="1:12">
      <c r="A153" s="288"/>
      <c r="B153" s="283"/>
      <c r="C153" s="283"/>
      <c r="D153" s="283"/>
      <c r="E153" s="283"/>
      <c r="F153" s="283"/>
      <c r="G153" s="283"/>
      <c r="H153" s="283"/>
      <c r="I153" s="300"/>
      <c r="J153" s="284"/>
      <c r="K153" s="285"/>
      <c r="L153" s="285"/>
    </row>
    <row r="154" spans="1:12">
      <c r="A154" s="288"/>
      <c r="B154" s="283"/>
      <c r="C154" s="283"/>
      <c r="D154" s="283"/>
      <c r="E154" s="283"/>
      <c r="F154" s="283"/>
      <c r="G154" s="283"/>
      <c r="H154" s="283"/>
      <c r="I154" s="300"/>
      <c r="J154" s="284"/>
      <c r="K154" s="285"/>
      <c r="L154" s="285"/>
    </row>
    <row r="155" spans="1:12">
      <c r="A155" s="288"/>
      <c r="B155" s="283"/>
      <c r="C155" s="283"/>
      <c r="D155" s="283"/>
      <c r="E155" s="283"/>
      <c r="F155" s="283"/>
      <c r="G155" s="283"/>
      <c r="H155" s="283"/>
      <c r="I155" s="300"/>
      <c r="J155" s="284"/>
      <c r="K155" s="285"/>
      <c r="L155" s="285"/>
    </row>
    <row r="156" spans="1:12">
      <c r="A156" s="288"/>
      <c r="B156" s="283"/>
      <c r="C156" s="283"/>
      <c r="D156" s="283"/>
      <c r="E156" s="283"/>
      <c r="F156" s="283"/>
      <c r="G156" s="283"/>
      <c r="H156" s="283"/>
      <c r="I156" s="300"/>
      <c r="J156" s="284"/>
      <c r="K156" s="285"/>
      <c r="L156" s="285"/>
    </row>
    <row r="157" spans="1:12">
      <c r="A157" s="288"/>
      <c r="B157" s="283"/>
      <c r="C157" s="283"/>
      <c r="D157" s="283"/>
      <c r="E157" s="283"/>
      <c r="F157" s="283"/>
      <c r="G157" s="283"/>
      <c r="H157" s="283"/>
      <c r="I157" s="300"/>
      <c r="J157" s="284"/>
      <c r="K157" s="285"/>
      <c r="L157" s="285"/>
    </row>
    <row r="158" spans="1:12">
      <c r="A158" s="288"/>
      <c r="B158" s="283"/>
      <c r="C158" s="283"/>
      <c r="D158" s="283"/>
      <c r="E158" s="283"/>
      <c r="F158" s="283"/>
      <c r="G158" s="283"/>
      <c r="H158" s="283"/>
      <c r="I158" s="300"/>
      <c r="J158" s="284"/>
      <c r="K158" s="285"/>
      <c r="L158" s="285"/>
    </row>
    <row r="159" spans="1:12">
      <c r="A159" s="288"/>
      <c r="B159" s="283"/>
      <c r="C159" s="283"/>
      <c r="D159" s="283"/>
      <c r="E159" s="283"/>
      <c r="F159" s="283"/>
      <c r="G159" s="283"/>
      <c r="H159" s="283"/>
      <c r="I159" s="300"/>
      <c r="J159" s="284"/>
      <c r="K159" s="285"/>
      <c r="L159" s="285"/>
    </row>
    <row r="160" spans="1:12">
      <c r="A160" s="288"/>
      <c r="B160" s="283"/>
      <c r="C160" s="283"/>
      <c r="D160" s="283"/>
      <c r="E160" s="283"/>
      <c r="F160" s="283"/>
      <c r="G160" s="283"/>
      <c r="H160" s="283"/>
      <c r="I160" s="300"/>
      <c r="J160" s="284"/>
      <c r="K160" s="285"/>
      <c r="L160" s="285"/>
    </row>
    <row r="161" spans="1:12">
      <c r="A161" s="288"/>
      <c r="B161" s="283"/>
      <c r="C161" s="283"/>
      <c r="D161" s="283"/>
      <c r="E161" s="283"/>
      <c r="F161" s="283"/>
      <c r="G161" s="283"/>
      <c r="H161" s="283"/>
      <c r="I161" s="300"/>
      <c r="J161" s="284"/>
      <c r="K161" s="285"/>
      <c r="L161" s="285"/>
    </row>
    <row r="162" spans="1:12">
      <c r="A162" s="288"/>
      <c r="B162" s="283"/>
      <c r="C162" s="283"/>
      <c r="D162" s="283"/>
      <c r="E162" s="283"/>
      <c r="F162" s="283"/>
      <c r="G162" s="283"/>
      <c r="H162" s="283"/>
      <c r="I162" s="300"/>
      <c r="J162" s="284"/>
      <c r="K162" s="285"/>
      <c r="L162" s="285"/>
    </row>
    <row r="163" spans="1:12">
      <c r="A163" s="288"/>
      <c r="B163" s="283"/>
      <c r="C163" s="283"/>
      <c r="D163" s="283"/>
      <c r="E163" s="283"/>
      <c r="F163" s="283"/>
      <c r="G163" s="283"/>
      <c r="H163" s="283"/>
      <c r="I163" s="300"/>
      <c r="J163" s="284"/>
      <c r="K163" s="285"/>
      <c r="L163" s="285"/>
    </row>
    <row r="164" spans="1:12">
      <c r="A164" s="288"/>
      <c r="B164" s="283"/>
      <c r="C164" s="283"/>
      <c r="D164" s="283"/>
      <c r="E164" s="283"/>
      <c r="F164" s="283"/>
      <c r="G164" s="283"/>
      <c r="H164" s="283"/>
      <c r="I164" s="300"/>
      <c r="J164" s="284"/>
      <c r="K164" s="285"/>
      <c r="L164" s="285"/>
    </row>
    <row r="165" spans="1:12">
      <c r="A165" s="288"/>
      <c r="B165" s="283"/>
      <c r="C165" s="283"/>
      <c r="D165" s="283"/>
      <c r="E165" s="283"/>
      <c r="F165" s="283"/>
      <c r="G165" s="283"/>
      <c r="H165" s="283"/>
      <c r="I165" s="300"/>
      <c r="J165" s="284"/>
      <c r="K165" s="285"/>
      <c r="L165" s="285"/>
    </row>
    <row r="166" spans="1:12">
      <c r="A166" s="288"/>
      <c r="B166" s="283"/>
      <c r="C166" s="283"/>
      <c r="D166" s="283"/>
      <c r="E166" s="283"/>
      <c r="F166" s="283"/>
      <c r="G166" s="283"/>
      <c r="H166" s="283"/>
      <c r="I166" s="300"/>
      <c r="J166" s="284"/>
      <c r="K166" s="285"/>
      <c r="L166" s="285"/>
    </row>
    <row r="167" spans="1:12">
      <c r="A167" s="288"/>
      <c r="B167" s="283"/>
      <c r="C167" s="283"/>
      <c r="D167" s="283"/>
      <c r="E167" s="283"/>
      <c r="F167" s="283"/>
      <c r="G167" s="283"/>
      <c r="H167" s="283"/>
      <c r="I167" s="300"/>
      <c r="J167" s="284"/>
      <c r="K167" s="285"/>
      <c r="L167" s="285"/>
    </row>
    <row r="168" spans="1:12">
      <c r="A168" s="288"/>
      <c r="B168" s="283"/>
      <c r="C168" s="283"/>
      <c r="D168" s="283"/>
      <c r="E168" s="283"/>
      <c r="F168" s="283"/>
      <c r="G168" s="283"/>
      <c r="H168" s="283"/>
      <c r="I168" s="300"/>
      <c r="J168" s="284"/>
      <c r="K168" s="285"/>
      <c r="L168" s="285"/>
    </row>
    <row r="169" spans="1:12">
      <c r="A169" s="288"/>
      <c r="B169" s="283"/>
      <c r="C169" s="283"/>
      <c r="D169" s="283"/>
      <c r="E169" s="283"/>
      <c r="F169" s="283"/>
      <c r="G169" s="283"/>
      <c r="H169" s="283"/>
      <c r="I169" s="300"/>
      <c r="J169" s="284"/>
      <c r="K169" s="285"/>
      <c r="L169" s="285"/>
    </row>
    <row r="170" spans="1:12">
      <c r="A170" s="288"/>
      <c r="B170" s="283"/>
      <c r="C170" s="283"/>
      <c r="D170" s="283"/>
      <c r="E170" s="283"/>
      <c r="F170" s="283"/>
      <c r="G170" s="283"/>
      <c r="H170" s="283"/>
      <c r="I170" s="300"/>
      <c r="J170" s="284"/>
      <c r="K170" s="285"/>
      <c r="L170" s="285"/>
    </row>
    <row r="171" spans="1:12">
      <c r="A171" s="288"/>
      <c r="B171" s="283"/>
      <c r="C171" s="283"/>
      <c r="D171" s="283"/>
      <c r="E171" s="283"/>
      <c r="F171" s="283"/>
      <c r="G171" s="283"/>
      <c r="H171" s="283"/>
      <c r="I171" s="300"/>
      <c r="J171" s="284"/>
      <c r="K171" s="285"/>
      <c r="L171" s="285"/>
    </row>
    <row r="172" spans="1:12">
      <c r="A172" s="288"/>
      <c r="B172" s="283"/>
      <c r="C172" s="283"/>
      <c r="D172" s="283"/>
      <c r="E172" s="283"/>
      <c r="F172" s="283"/>
      <c r="G172" s="283"/>
      <c r="H172" s="283"/>
      <c r="I172" s="300"/>
      <c r="J172" s="284"/>
      <c r="K172" s="285"/>
      <c r="L172" s="285"/>
    </row>
    <row r="173" spans="1:12">
      <c r="A173" s="288"/>
      <c r="B173" s="283"/>
      <c r="C173" s="283"/>
      <c r="D173" s="283"/>
      <c r="E173" s="283"/>
      <c r="F173" s="283"/>
      <c r="G173" s="283"/>
      <c r="H173" s="283"/>
      <c r="I173" s="300"/>
      <c r="J173" s="284"/>
      <c r="K173" s="285"/>
      <c r="L173" s="285"/>
    </row>
    <row r="174" spans="1:12">
      <c r="A174" s="288"/>
      <c r="B174" s="283"/>
      <c r="C174" s="283"/>
      <c r="D174" s="283"/>
      <c r="E174" s="283"/>
      <c r="F174" s="283"/>
      <c r="G174" s="283"/>
      <c r="H174" s="283"/>
      <c r="I174" s="300"/>
      <c r="J174" s="284"/>
      <c r="K174" s="285"/>
      <c r="L174" s="285"/>
    </row>
    <row r="175" spans="1:12">
      <c r="A175" s="288"/>
      <c r="B175" s="283"/>
      <c r="C175" s="283"/>
      <c r="D175" s="283"/>
      <c r="E175" s="283"/>
      <c r="F175" s="283"/>
      <c r="G175" s="283"/>
      <c r="H175" s="283"/>
      <c r="I175" s="300"/>
      <c r="J175" s="284"/>
      <c r="K175" s="285"/>
      <c r="L175" s="285"/>
    </row>
    <row r="176" spans="1:12">
      <c r="A176" s="288"/>
      <c r="B176" s="283"/>
      <c r="C176" s="283"/>
      <c r="D176" s="283"/>
      <c r="E176" s="283"/>
      <c r="F176" s="283"/>
      <c r="G176" s="283"/>
      <c r="H176" s="283"/>
      <c r="I176" s="300"/>
      <c r="J176" s="284"/>
      <c r="K176" s="285"/>
      <c r="L176" s="285"/>
    </row>
    <row r="177" spans="1:12">
      <c r="A177" s="288"/>
      <c r="B177" s="283"/>
      <c r="C177" s="283"/>
      <c r="D177" s="283"/>
      <c r="E177" s="283"/>
      <c r="F177" s="283"/>
      <c r="G177" s="283"/>
      <c r="H177" s="283"/>
      <c r="I177" s="300"/>
      <c r="J177" s="284"/>
      <c r="K177" s="285"/>
      <c r="L177" s="285"/>
    </row>
    <row r="178" spans="1:12">
      <c r="A178" s="288"/>
      <c r="B178" s="283"/>
      <c r="C178" s="283"/>
      <c r="D178" s="283"/>
      <c r="E178" s="283"/>
      <c r="F178" s="283"/>
      <c r="G178" s="283"/>
      <c r="H178" s="283"/>
      <c r="I178" s="300"/>
      <c r="J178" s="284"/>
      <c r="K178" s="285"/>
      <c r="L178" s="285"/>
    </row>
    <row r="179" spans="1:12">
      <c r="A179" s="288"/>
      <c r="B179" s="283"/>
      <c r="C179" s="283"/>
      <c r="D179" s="283"/>
      <c r="E179" s="283"/>
      <c r="F179" s="283"/>
      <c r="G179" s="283"/>
      <c r="H179" s="283"/>
      <c r="I179" s="300"/>
      <c r="J179" s="284"/>
      <c r="K179" s="285"/>
      <c r="L179" s="285"/>
    </row>
    <row r="180" spans="1:12">
      <c r="A180" s="288"/>
      <c r="B180" s="283"/>
      <c r="C180" s="283"/>
      <c r="D180" s="283"/>
      <c r="E180" s="283"/>
      <c r="F180" s="283"/>
      <c r="G180" s="283"/>
      <c r="H180" s="283"/>
      <c r="I180" s="300"/>
      <c r="J180" s="284"/>
      <c r="K180" s="285"/>
      <c r="L180" s="285"/>
    </row>
    <row r="181" spans="1:12">
      <c r="A181" s="288"/>
      <c r="B181" s="283"/>
      <c r="C181" s="283"/>
      <c r="D181" s="283"/>
      <c r="E181" s="283"/>
      <c r="F181" s="283"/>
      <c r="G181" s="283"/>
      <c r="H181" s="283"/>
      <c r="I181" s="300"/>
      <c r="J181" s="284"/>
      <c r="K181" s="285"/>
      <c r="L181" s="285"/>
    </row>
    <row r="182" spans="1:12">
      <c r="A182" s="288"/>
      <c r="B182" s="283"/>
      <c r="C182" s="283"/>
      <c r="D182" s="283"/>
      <c r="E182" s="283"/>
      <c r="F182" s="283"/>
      <c r="G182" s="283"/>
      <c r="H182" s="283"/>
      <c r="I182" s="300"/>
      <c r="J182" s="284"/>
      <c r="K182" s="285"/>
      <c r="L182" s="285"/>
    </row>
    <row r="183" spans="1:12">
      <c r="A183" s="288"/>
      <c r="B183" s="283"/>
      <c r="C183" s="283"/>
      <c r="D183" s="283"/>
      <c r="E183" s="283"/>
      <c r="F183" s="283"/>
      <c r="G183" s="283"/>
      <c r="H183" s="283"/>
      <c r="I183" s="300"/>
      <c r="J183" s="284"/>
      <c r="K183" s="285"/>
      <c r="L183" s="285"/>
    </row>
    <row r="184" spans="1:12">
      <c r="A184" s="288"/>
      <c r="B184" s="283"/>
      <c r="C184" s="283"/>
      <c r="D184" s="283"/>
      <c r="E184" s="283"/>
      <c r="F184" s="283"/>
      <c r="G184" s="283"/>
      <c r="H184" s="283"/>
      <c r="I184" s="300"/>
      <c r="J184" s="284"/>
      <c r="K184" s="285"/>
      <c r="L184" s="285"/>
    </row>
    <row r="185" spans="1:12">
      <c r="A185" s="288"/>
      <c r="B185" s="283"/>
      <c r="C185" s="283"/>
      <c r="D185" s="283"/>
      <c r="E185" s="283"/>
      <c r="F185" s="283"/>
      <c r="G185" s="283"/>
      <c r="H185" s="283"/>
      <c r="I185" s="300"/>
      <c r="J185" s="284"/>
      <c r="K185" s="285"/>
      <c r="L185" s="285"/>
    </row>
    <row r="186" spans="1:12">
      <c r="A186" s="288"/>
      <c r="B186" s="283"/>
      <c r="C186" s="283"/>
      <c r="D186" s="283"/>
      <c r="E186" s="283"/>
      <c r="F186" s="283"/>
      <c r="G186" s="283"/>
      <c r="H186" s="283"/>
      <c r="I186" s="300"/>
      <c r="J186" s="284"/>
      <c r="K186" s="285"/>
      <c r="L186" s="285"/>
    </row>
    <row r="187" spans="1:12">
      <c r="A187" s="288"/>
      <c r="B187" s="283"/>
      <c r="C187" s="283"/>
      <c r="D187" s="283"/>
      <c r="E187" s="283"/>
      <c r="F187" s="283"/>
      <c r="G187" s="283"/>
      <c r="H187" s="283"/>
      <c r="I187" s="300"/>
      <c r="J187" s="284"/>
      <c r="K187" s="285"/>
      <c r="L187" s="285"/>
    </row>
    <row r="188" spans="1:12">
      <c r="A188" s="288"/>
      <c r="B188" s="283"/>
      <c r="C188" s="283"/>
      <c r="D188" s="283"/>
      <c r="E188" s="283"/>
      <c r="F188" s="283"/>
      <c r="G188" s="283"/>
      <c r="H188" s="283"/>
      <c r="I188" s="300"/>
      <c r="J188" s="284"/>
      <c r="K188" s="285"/>
      <c r="L188" s="285"/>
    </row>
    <row r="189" spans="1:12">
      <c r="A189" s="288"/>
      <c r="B189" s="283"/>
      <c r="C189" s="283"/>
      <c r="D189" s="283"/>
      <c r="E189" s="283"/>
      <c r="F189" s="283"/>
      <c r="G189" s="283"/>
      <c r="H189" s="283"/>
      <c r="I189" s="300"/>
      <c r="J189" s="284"/>
      <c r="K189" s="285"/>
      <c r="L189" s="285"/>
    </row>
    <row r="190" spans="1:12">
      <c r="A190" s="288"/>
      <c r="B190" s="283"/>
      <c r="C190" s="283"/>
      <c r="D190" s="283"/>
      <c r="E190" s="283"/>
      <c r="F190" s="283"/>
      <c r="G190" s="283"/>
      <c r="H190" s="283"/>
      <c r="I190" s="300"/>
      <c r="J190" s="284"/>
      <c r="K190" s="285"/>
      <c r="L190" s="285"/>
    </row>
    <row r="191" spans="1:12">
      <c r="A191" s="288"/>
      <c r="B191" s="283"/>
      <c r="C191" s="283"/>
      <c r="D191" s="283"/>
      <c r="E191" s="283"/>
      <c r="F191" s="283"/>
      <c r="G191" s="283"/>
      <c r="H191" s="283"/>
      <c r="I191" s="300"/>
      <c r="J191" s="284"/>
      <c r="K191" s="285"/>
      <c r="L191" s="285"/>
    </row>
    <row r="192" spans="1:12">
      <c r="A192" s="288"/>
      <c r="B192" s="283"/>
      <c r="C192" s="283"/>
      <c r="D192" s="283"/>
      <c r="E192" s="283"/>
      <c r="F192" s="283"/>
      <c r="G192" s="283"/>
      <c r="H192" s="283"/>
      <c r="I192" s="300"/>
      <c r="J192" s="284"/>
      <c r="K192" s="285"/>
      <c r="L192" s="285"/>
    </row>
    <row r="193" spans="1:12">
      <c r="A193" s="288"/>
      <c r="B193" s="283"/>
      <c r="C193" s="283"/>
      <c r="D193" s="283"/>
      <c r="E193" s="283"/>
      <c r="F193" s="283"/>
      <c r="G193" s="283"/>
      <c r="H193" s="283"/>
      <c r="I193" s="300"/>
      <c r="J193" s="284"/>
      <c r="K193" s="285"/>
      <c r="L193" s="285"/>
    </row>
    <row r="194" spans="1:12">
      <c r="A194" s="288"/>
      <c r="B194" s="283"/>
      <c r="C194" s="283"/>
      <c r="D194" s="283"/>
      <c r="E194" s="283"/>
      <c r="F194" s="283"/>
      <c r="G194" s="283"/>
      <c r="H194" s="283"/>
      <c r="I194" s="300"/>
      <c r="J194" s="284"/>
      <c r="K194" s="285"/>
      <c r="L194" s="285"/>
    </row>
    <row r="195" spans="1:12">
      <c r="A195" s="288"/>
      <c r="B195" s="283"/>
      <c r="C195" s="283"/>
      <c r="D195" s="283"/>
      <c r="E195" s="283"/>
      <c r="F195" s="283"/>
      <c r="G195" s="283"/>
      <c r="H195" s="283"/>
      <c r="I195" s="300"/>
      <c r="J195" s="284"/>
      <c r="K195" s="285"/>
      <c r="L195" s="285"/>
    </row>
    <row r="196" spans="1:12">
      <c r="A196" s="288"/>
      <c r="B196" s="283"/>
      <c r="C196" s="283"/>
      <c r="D196" s="283"/>
      <c r="E196" s="283"/>
      <c r="F196" s="283"/>
      <c r="G196" s="283"/>
      <c r="H196" s="283"/>
      <c r="I196" s="300"/>
      <c r="J196" s="284"/>
      <c r="K196" s="285"/>
      <c r="L196" s="285"/>
    </row>
    <row r="197" spans="1:12">
      <c r="A197" s="288"/>
      <c r="B197" s="283"/>
      <c r="C197" s="283"/>
      <c r="D197" s="283"/>
      <c r="E197" s="283"/>
      <c r="F197" s="283"/>
      <c r="G197" s="283"/>
      <c r="H197" s="283"/>
      <c r="I197" s="300"/>
      <c r="J197" s="284"/>
      <c r="K197" s="285"/>
      <c r="L197" s="285"/>
    </row>
    <row r="198" spans="1:12">
      <c r="A198" s="288"/>
      <c r="B198" s="283"/>
      <c r="C198" s="283"/>
      <c r="D198" s="283"/>
      <c r="E198" s="283"/>
      <c r="F198" s="283"/>
      <c r="G198" s="283"/>
      <c r="H198" s="283"/>
      <c r="I198" s="300"/>
      <c r="J198" s="284"/>
      <c r="K198" s="285"/>
      <c r="L198" s="285"/>
    </row>
    <row r="199" spans="1:12">
      <c r="A199" s="288"/>
      <c r="B199" s="283"/>
      <c r="C199" s="283"/>
      <c r="D199" s="283"/>
      <c r="E199" s="283"/>
      <c r="F199" s="283"/>
      <c r="G199" s="283"/>
      <c r="H199" s="283"/>
      <c r="I199" s="300"/>
      <c r="J199" s="284"/>
      <c r="K199" s="285"/>
      <c r="L199" s="285"/>
    </row>
    <row r="200" spans="1:12">
      <c r="A200" s="288"/>
      <c r="B200" s="283"/>
      <c r="C200" s="283"/>
      <c r="D200" s="283"/>
      <c r="E200" s="283"/>
      <c r="F200" s="283"/>
      <c r="G200" s="283"/>
      <c r="H200" s="283"/>
      <c r="I200" s="300"/>
      <c r="J200" s="284"/>
      <c r="K200" s="285"/>
      <c r="L200" s="285"/>
    </row>
    <row r="201" spans="1:12">
      <c r="A201" s="288"/>
      <c r="B201" s="283"/>
      <c r="C201" s="283"/>
      <c r="D201" s="283"/>
      <c r="E201" s="283"/>
      <c r="F201" s="283"/>
      <c r="G201" s="283"/>
      <c r="H201" s="283"/>
      <c r="I201" s="300"/>
      <c r="J201" s="284"/>
      <c r="K201" s="285"/>
      <c r="L201" s="285"/>
    </row>
    <row r="202" spans="1:12">
      <c r="A202" s="288"/>
      <c r="B202" s="283"/>
      <c r="C202" s="283"/>
      <c r="D202" s="283"/>
      <c r="E202" s="283"/>
      <c r="F202" s="283"/>
      <c r="G202" s="283"/>
      <c r="H202" s="283"/>
      <c r="I202" s="300"/>
      <c r="J202" s="284"/>
      <c r="K202" s="285"/>
      <c r="L202" s="285"/>
    </row>
    <row r="203" spans="1:12">
      <c r="A203" s="288"/>
      <c r="B203" s="283"/>
      <c r="C203" s="283"/>
      <c r="D203" s="283"/>
      <c r="E203" s="283"/>
      <c r="F203" s="283"/>
      <c r="G203" s="283"/>
      <c r="H203" s="283"/>
      <c r="I203" s="300"/>
      <c r="J203" s="284"/>
      <c r="K203" s="285"/>
      <c r="L203" s="285"/>
    </row>
    <row r="204" spans="1:12">
      <c r="A204" s="288"/>
      <c r="B204" s="283"/>
      <c r="C204" s="283"/>
      <c r="D204" s="283"/>
      <c r="E204" s="283"/>
      <c r="F204" s="283"/>
      <c r="G204" s="283"/>
      <c r="H204" s="283"/>
      <c r="I204" s="300"/>
      <c r="J204" s="284"/>
      <c r="K204" s="285"/>
      <c r="L204" s="285"/>
    </row>
    <row r="205" spans="1:12">
      <c r="A205" s="288"/>
      <c r="B205" s="283"/>
      <c r="C205" s="283"/>
      <c r="D205" s="283"/>
      <c r="E205" s="283"/>
      <c r="F205" s="283"/>
      <c r="G205" s="283"/>
      <c r="H205" s="283"/>
      <c r="I205" s="300"/>
      <c r="J205" s="284"/>
      <c r="K205" s="285"/>
      <c r="L205" s="285"/>
    </row>
    <row r="206" spans="1:12">
      <c r="A206" s="288"/>
      <c r="B206" s="283"/>
      <c r="C206" s="283"/>
      <c r="D206" s="283"/>
      <c r="E206" s="283"/>
      <c r="F206" s="283"/>
      <c r="G206" s="283"/>
      <c r="H206" s="283"/>
      <c r="I206" s="300"/>
      <c r="J206" s="284"/>
      <c r="K206" s="285"/>
      <c r="L206" s="285"/>
    </row>
    <row r="207" spans="1:12">
      <c r="A207" s="288"/>
      <c r="B207" s="283"/>
      <c r="C207" s="283"/>
      <c r="D207" s="283"/>
      <c r="E207" s="283"/>
      <c r="F207" s="283"/>
      <c r="G207" s="283"/>
      <c r="H207" s="283"/>
      <c r="I207" s="300"/>
      <c r="J207" s="284"/>
      <c r="K207" s="285"/>
      <c r="L207" s="285"/>
    </row>
    <row r="208" spans="1:12">
      <c r="A208" s="288"/>
      <c r="B208" s="283"/>
      <c r="C208" s="283"/>
      <c r="D208" s="283"/>
      <c r="E208" s="283"/>
      <c r="F208" s="283"/>
      <c r="G208" s="283"/>
      <c r="H208" s="283"/>
      <c r="I208" s="300"/>
      <c r="J208" s="284"/>
      <c r="K208" s="285"/>
      <c r="L208" s="285"/>
    </row>
    <row r="209" spans="1:12">
      <c r="A209" s="288"/>
      <c r="B209" s="283"/>
      <c r="C209" s="283"/>
      <c r="D209" s="283"/>
      <c r="E209" s="283"/>
      <c r="F209" s="283"/>
      <c r="G209" s="283"/>
      <c r="H209" s="283"/>
      <c r="I209" s="300"/>
      <c r="J209" s="284"/>
      <c r="K209" s="285"/>
      <c r="L209" s="285"/>
    </row>
    <row r="210" spans="1:12">
      <c r="A210" s="288"/>
      <c r="B210" s="283"/>
      <c r="C210" s="283"/>
      <c r="D210" s="283"/>
      <c r="E210" s="283"/>
      <c r="F210" s="283"/>
      <c r="G210" s="283"/>
      <c r="H210" s="283"/>
      <c r="I210" s="300"/>
      <c r="J210" s="284"/>
      <c r="K210" s="285"/>
      <c r="L210" s="285"/>
    </row>
    <row r="211" spans="1:12">
      <c r="A211" s="288"/>
      <c r="B211" s="283"/>
      <c r="C211" s="283"/>
      <c r="D211" s="283"/>
      <c r="E211" s="283"/>
      <c r="F211" s="283"/>
      <c r="G211" s="283"/>
      <c r="H211" s="283"/>
      <c r="I211" s="300"/>
      <c r="J211" s="284"/>
      <c r="K211" s="285"/>
      <c r="L211" s="285"/>
    </row>
    <row r="212" spans="1:12">
      <c r="A212" s="288"/>
      <c r="B212" s="283"/>
      <c r="C212" s="283"/>
      <c r="D212" s="283"/>
      <c r="E212" s="283"/>
      <c r="F212" s="283"/>
      <c r="G212" s="283"/>
      <c r="H212" s="283"/>
      <c r="I212" s="300"/>
      <c r="J212" s="284"/>
      <c r="K212" s="285"/>
      <c r="L212" s="285"/>
    </row>
    <row r="213" spans="1:12">
      <c r="A213" s="288"/>
      <c r="B213" s="283"/>
      <c r="C213" s="283"/>
      <c r="D213" s="283"/>
      <c r="E213" s="283"/>
      <c r="F213" s="283"/>
      <c r="G213" s="283"/>
      <c r="H213" s="283"/>
      <c r="I213" s="300"/>
      <c r="J213" s="284"/>
      <c r="K213" s="285"/>
      <c r="L213" s="285"/>
    </row>
    <row r="214" spans="1:12">
      <c r="A214" s="288"/>
      <c r="B214" s="283"/>
      <c r="C214" s="283"/>
      <c r="D214" s="283"/>
      <c r="E214" s="283"/>
      <c r="F214" s="283"/>
      <c r="G214" s="283"/>
      <c r="H214" s="283"/>
      <c r="I214" s="300"/>
      <c r="J214" s="284"/>
      <c r="K214" s="285"/>
      <c r="L214" s="285"/>
    </row>
    <row r="215" spans="1:12">
      <c r="A215" s="288"/>
      <c r="B215" s="283"/>
      <c r="C215" s="283"/>
      <c r="D215" s="283"/>
      <c r="E215" s="283"/>
      <c r="F215" s="283"/>
      <c r="G215" s="283"/>
      <c r="H215" s="283"/>
      <c r="I215" s="300"/>
      <c r="J215" s="284"/>
      <c r="K215" s="285"/>
      <c r="L215" s="285"/>
    </row>
    <row r="216" spans="1:12">
      <c r="A216" s="288"/>
      <c r="B216" s="283"/>
      <c r="C216" s="283"/>
      <c r="D216" s="283"/>
      <c r="E216" s="283"/>
      <c r="F216" s="283"/>
      <c r="G216" s="283"/>
      <c r="H216" s="283"/>
      <c r="I216" s="300"/>
      <c r="J216" s="284"/>
      <c r="K216" s="285"/>
      <c r="L216" s="285"/>
    </row>
    <row r="217" spans="1:12">
      <c r="A217" s="288"/>
      <c r="B217" s="283"/>
      <c r="C217" s="283"/>
      <c r="D217" s="283"/>
      <c r="E217" s="283"/>
      <c r="F217" s="283"/>
      <c r="G217" s="283"/>
      <c r="H217" s="283"/>
      <c r="I217" s="300"/>
      <c r="J217" s="284"/>
      <c r="K217" s="285"/>
      <c r="L217" s="285"/>
    </row>
    <row r="218" spans="1:12">
      <c r="A218" s="288"/>
      <c r="B218" s="283"/>
      <c r="C218" s="283"/>
      <c r="D218" s="283"/>
      <c r="E218" s="283"/>
      <c r="F218" s="283"/>
      <c r="G218" s="283"/>
      <c r="H218" s="283"/>
      <c r="I218" s="300"/>
      <c r="J218" s="284"/>
      <c r="K218" s="285"/>
      <c r="L218" s="285"/>
    </row>
    <row r="219" spans="1:12">
      <c r="A219" s="288"/>
      <c r="B219" s="283"/>
      <c r="C219" s="283"/>
      <c r="D219" s="283"/>
      <c r="E219" s="283"/>
      <c r="F219" s="283"/>
      <c r="G219" s="283"/>
      <c r="H219" s="283"/>
      <c r="I219" s="300"/>
      <c r="J219" s="284"/>
      <c r="K219" s="285"/>
      <c r="L219" s="285"/>
    </row>
    <row r="220" spans="1:12">
      <c r="A220" s="288"/>
      <c r="B220" s="283"/>
      <c r="C220" s="283"/>
      <c r="D220" s="283"/>
      <c r="E220" s="283"/>
      <c r="F220" s="283"/>
      <c r="G220" s="283"/>
      <c r="H220" s="283"/>
      <c r="I220" s="300"/>
      <c r="J220" s="284"/>
      <c r="K220" s="285"/>
      <c r="L220" s="285"/>
    </row>
    <row r="221" spans="1:12">
      <c r="A221" s="288"/>
      <c r="B221" s="283"/>
      <c r="C221" s="283"/>
      <c r="D221" s="283"/>
      <c r="E221" s="283"/>
      <c r="F221" s="283"/>
      <c r="G221" s="283"/>
      <c r="H221" s="283"/>
      <c r="I221" s="300"/>
      <c r="J221" s="284"/>
      <c r="K221" s="285"/>
      <c r="L221" s="285"/>
    </row>
    <row r="222" spans="1:12">
      <c r="A222" s="288"/>
      <c r="B222" s="283"/>
      <c r="C222" s="283"/>
      <c r="D222" s="283"/>
      <c r="E222" s="283"/>
      <c r="F222" s="283"/>
      <c r="G222" s="283"/>
      <c r="H222" s="283"/>
      <c r="I222" s="300"/>
      <c r="J222" s="284"/>
      <c r="K222" s="285"/>
      <c r="L222" s="285"/>
    </row>
    <row r="223" spans="1:12">
      <c r="A223" s="288"/>
      <c r="B223" s="283"/>
      <c r="C223" s="283"/>
      <c r="D223" s="283"/>
      <c r="E223" s="283"/>
      <c r="F223" s="283"/>
      <c r="G223" s="283"/>
      <c r="H223" s="283"/>
      <c r="I223" s="300"/>
      <c r="J223" s="284"/>
      <c r="K223" s="285"/>
      <c r="L223" s="285"/>
    </row>
    <row r="224" spans="1:12">
      <c r="A224" s="288"/>
      <c r="B224" s="283"/>
      <c r="C224" s="283"/>
      <c r="D224" s="283"/>
      <c r="E224" s="283"/>
      <c r="F224" s="283"/>
      <c r="G224" s="283"/>
      <c r="H224" s="283"/>
      <c r="I224" s="300"/>
      <c r="J224" s="284"/>
      <c r="K224" s="285"/>
      <c r="L224" s="285"/>
    </row>
    <row r="225" spans="1:12">
      <c r="A225" s="288"/>
      <c r="B225" s="283"/>
      <c r="C225" s="283"/>
      <c r="D225" s="283"/>
      <c r="E225" s="283"/>
      <c r="F225" s="283"/>
      <c r="G225" s="283"/>
      <c r="H225" s="283"/>
      <c r="I225" s="300"/>
      <c r="J225" s="284"/>
      <c r="K225" s="285"/>
      <c r="L225" s="285"/>
    </row>
    <row r="226" spans="1:12">
      <c r="A226" s="288"/>
      <c r="B226" s="283"/>
      <c r="C226" s="283"/>
      <c r="D226" s="283"/>
      <c r="E226" s="283"/>
      <c r="F226" s="283"/>
      <c r="G226" s="283"/>
      <c r="H226" s="283"/>
      <c r="I226" s="300"/>
      <c r="J226" s="284"/>
      <c r="K226" s="285"/>
      <c r="L226" s="285"/>
    </row>
    <row r="227" spans="1:12">
      <c r="A227" s="288"/>
      <c r="B227" s="283"/>
      <c r="C227" s="283"/>
      <c r="D227" s="283"/>
      <c r="E227" s="283"/>
      <c r="F227" s="283"/>
      <c r="G227" s="283"/>
      <c r="H227" s="283"/>
      <c r="I227" s="300"/>
      <c r="J227" s="284"/>
      <c r="K227" s="285"/>
      <c r="L227" s="285"/>
    </row>
    <row r="228" spans="1:12">
      <c r="A228" s="288"/>
      <c r="B228" s="283"/>
      <c r="C228" s="283"/>
      <c r="D228" s="283"/>
      <c r="E228" s="283"/>
      <c r="F228" s="283"/>
      <c r="G228" s="283"/>
      <c r="H228" s="283"/>
      <c r="I228" s="300"/>
      <c r="J228" s="284"/>
      <c r="K228" s="285"/>
      <c r="L228" s="285"/>
    </row>
    <row r="229" spans="1:12">
      <c r="A229" s="288"/>
      <c r="B229" s="283"/>
      <c r="C229" s="283"/>
      <c r="D229" s="283"/>
      <c r="E229" s="283"/>
      <c r="F229" s="283"/>
      <c r="G229" s="283"/>
      <c r="H229" s="283"/>
      <c r="I229" s="300"/>
      <c r="J229" s="284"/>
      <c r="K229" s="285"/>
      <c r="L229" s="285"/>
    </row>
    <row r="230" spans="1:12">
      <c r="A230" s="288"/>
      <c r="B230" s="283"/>
      <c r="C230" s="283"/>
      <c r="D230" s="283"/>
      <c r="E230" s="283"/>
      <c r="F230" s="283"/>
      <c r="G230" s="283"/>
      <c r="H230" s="283"/>
      <c r="I230" s="300"/>
      <c r="J230" s="284"/>
      <c r="K230" s="285"/>
      <c r="L230" s="285"/>
    </row>
    <row r="231" spans="1:12">
      <c r="A231" s="288"/>
      <c r="B231" s="283"/>
      <c r="C231" s="283"/>
      <c r="D231" s="283"/>
      <c r="E231" s="283"/>
      <c r="F231" s="283"/>
      <c r="G231" s="283"/>
      <c r="H231" s="283"/>
      <c r="I231" s="300"/>
      <c r="J231" s="284"/>
      <c r="K231" s="285"/>
      <c r="L231" s="285"/>
    </row>
    <row r="232" spans="1:12">
      <c r="A232" s="288"/>
      <c r="B232" s="283"/>
      <c r="C232" s="283"/>
      <c r="D232" s="283"/>
      <c r="E232" s="283"/>
      <c r="F232" s="283"/>
      <c r="G232" s="283"/>
      <c r="H232" s="283"/>
      <c r="I232" s="300"/>
      <c r="J232" s="284"/>
      <c r="K232" s="285"/>
      <c r="L232" s="285"/>
    </row>
    <row r="233" spans="1:12">
      <c r="A233" s="288"/>
      <c r="B233" s="283"/>
      <c r="C233" s="283"/>
      <c r="D233" s="283"/>
      <c r="E233" s="283"/>
      <c r="F233" s="283"/>
      <c r="G233" s="283"/>
      <c r="H233" s="283"/>
      <c r="I233" s="300"/>
      <c r="J233" s="284"/>
      <c r="K233" s="285"/>
      <c r="L233" s="285"/>
    </row>
    <row r="234" spans="1:12">
      <c r="A234" s="288"/>
      <c r="B234" s="283"/>
      <c r="C234" s="283"/>
      <c r="D234" s="283"/>
      <c r="E234" s="283"/>
      <c r="F234" s="283"/>
      <c r="G234" s="283"/>
      <c r="H234" s="283"/>
      <c r="I234" s="300"/>
      <c r="J234" s="284"/>
      <c r="K234" s="285"/>
      <c r="L234" s="285"/>
    </row>
    <row r="235" spans="1:12">
      <c r="A235" s="288"/>
      <c r="B235" s="283"/>
      <c r="C235" s="283"/>
      <c r="D235" s="283"/>
      <c r="E235" s="283"/>
      <c r="F235" s="283"/>
      <c r="G235" s="283"/>
      <c r="H235" s="283"/>
      <c r="I235" s="300"/>
      <c r="J235" s="284"/>
      <c r="K235" s="285"/>
      <c r="L235" s="285"/>
    </row>
    <row r="236" spans="1:12">
      <c r="A236" s="288"/>
      <c r="B236" s="283"/>
      <c r="C236" s="283"/>
      <c r="D236" s="283"/>
      <c r="E236" s="283"/>
      <c r="F236" s="283"/>
      <c r="G236" s="283"/>
      <c r="H236" s="283"/>
      <c r="I236" s="300"/>
      <c r="J236" s="284"/>
      <c r="K236" s="285"/>
      <c r="L236" s="285"/>
    </row>
    <row r="237" spans="1:12">
      <c r="A237" s="288"/>
      <c r="B237" s="283"/>
      <c r="C237" s="283"/>
      <c r="D237" s="283"/>
      <c r="E237" s="283"/>
      <c r="F237" s="283"/>
      <c r="G237" s="283"/>
      <c r="H237" s="283"/>
      <c r="I237" s="300"/>
      <c r="J237" s="284"/>
      <c r="K237" s="285"/>
      <c r="L237" s="285"/>
    </row>
    <row r="238" spans="1:12">
      <c r="A238" s="288"/>
      <c r="B238" s="283"/>
      <c r="C238" s="283"/>
      <c r="D238" s="283"/>
      <c r="E238" s="283"/>
      <c r="F238" s="283"/>
      <c r="G238" s="283"/>
      <c r="H238" s="283"/>
      <c r="I238" s="300"/>
      <c r="J238" s="284"/>
      <c r="K238" s="285"/>
      <c r="L238" s="285"/>
    </row>
    <row r="239" spans="1:12">
      <c r="A239" s="288"/>
      <c r="B239" s="283"/>
      <c r="C239" s="283"/>
      <c r="D239" s="283"/>
      <c r="E239" s="283"/>
      <c r="F239" s="283"/>
      <c r="G239" s="283"/>
      <c r="H239" s="283"/>
      <c r="I239" s="300"/>
      <c r="J239" s="284"/>
      <c r="K239" s="285"/>
      <c r="L239" s="285"/>
    </row>
    <row r="240" spans="1:12">
      <c r="A240" s="288"/>
      <c r="B240" s="283"/>
      <c r="C240" s="283"/>
      <c r="D240" s="283"/>
      <c r="E240" s="283"/>
      <c r="F240" s="283"/>
      <c r="G240" s="283"/>
      <c r="H240" s="283"/>
      <c r="I240" s="300"/>
      <c r="J240" s="284"/>
      <c r="K240" s="285"/>
      <c r="L240" s="285"/>
    </row>
    <row r="241" spans="1:12">
      <c r="A241" s="288"/>
      <c r="B241" s="283"/>
      <c r="C241" s="283"/>
      <c r="D241" s="283"/>
      <c r="E241" s="283"/>
      <c r="F241" s="283"/>
      <c r="G241" s="283"/>
      <c r="H241" s="283"/>
      <c r="I241" s="300"/>
      <c r="J241" s="284"/>
      <c r="K241" s="285"/>
      <c r="L241" s="285"/>
    </row>
    <row r="242" spans="1:12">
      <c r="A242" s="288"/>
      <c r="B242" s="283"/>
      <c r="C242" s="283"/>
      <c r="D242" s="283"/>
      <c r="E242" s="283"/>
      <c r="F242" s="283"/>
      <c r="G242" s="283"/>
      <c r="H242" s="283"/>
      <c r="I242" s="300"/>
      <c r="J242" s="284"/>
      <c r="K242" s="285"/>
      <c r="L242" s="285"/>
    </row>
    <row r="243" spans="1:12">
      <c r="A243" s="288"/>
      <c r="B243" s="283"/>
      <c r="C243" s="283"/>
      <c r="D243" s="283"/>
      <c r="E243" s="283"/>
      <c r="F243" s="283"/>
      <c r="G243" s="283"/>
      <c r="H243" s="283"/>
      <c r="I243" s="300"/>
      <c r="J243" s="284"/>
      <c r="K243" s="285"/>
      <c r="L243" s="285"/>
    </row>
    <row r="244" spans="1:12">
      <c r="A244" s="288"/>
      <c r="B244" s="283"/>
      <c r="C244" s="283"/>
      <c r="D244" s="283"/>
      <c r="E244" s="283"/>
      <c r="F244" s="283"/>
      <c r="G244" s="283"/>
      <c r="H244" s="283"/>
      <c r="I244" s="300"/>
      <c r="J244" s="284"/>
      <c r="K244" s="285"/>
      <c r="L244" s="285"/>
    </row>
    <row r="245" spans="1:12">
      <c r="A245" s="288"/>
      <c r="B245" s="283"/>
      <c r="C245" s="283"/>
      <c r="D245" s="283"/>
      <c r="E245" s="283"/>
      <c r="F245" s="283"/>
      <c r="G245" s="283"/>
      <c r="H245" s="283"/>
      <c r="I245" s="300"/>
      <c r="J245" s="284"/>
      <c r="K245" s="285"/>
      <c r="L245" s="285"/>
    </row>
    <row r="246" spans="1:12">
      <c r="A246" s="288"/>
      <c r="B246" s="283"/>
      <c r="C246" s="283"/>
      <c r="D246" s="283"/>
      <c r="E246" s="283"/>
      <c r="F246" s="283"/>
      <c r="G246" s="283"/>
      <c r="H246" s="283"/>
      <c r="I246" s="300"/>
      <c r="J246" s="284"/>
      <c r="K246" s="285"/>
      <c r="L246" s="285"/>
    </row>
    <row r="247" spans="1:12">
      <c r="A247" s="288"/>
      <c r="B247" s="283"/>
      <c r="C247" s="283"/>
      <c r="D247" s="283"/>
      <c r="E247" s="283"/>
      <c r="F247" s="283"/>
      <c r="G247" s="283"/>
      <c r="H247" s="283"/>
      <c r="I247" s="300"/>
      <c r="J247" s="284"/>
      <c r="K247" s="285"/>
      <c r="L247" s="285"/>
    </row>
    <row r="248" spans="1:12">
      <c r="A248" s="288"/>
      <c r="B248" s="283"/>
      <c r="C248" s="283"/>
      <c r="D248" s="283"/>
      <c r="E248" s="283"/>
      <c r="F248" s="283"/>
      <c r="G248" s="283"/>
      <c r="H248" s="283"/>
      <c r="I248" s="300"/>
      <c r="J248" s="284"/>
      <c r="K248" s="285"/>
      <c r="L248" s="285"/>
    </row>
    <row r="249" spans="1:12">
      <c r="A249" s="288"/>
      <c r="B249" s="283"/>
      <c r="C249" s="283"/>
      <c r="D249" s="283"/>
      <c r="E249" s="283"/>
      <c r="F249" s="283"/>
      <c r="G249" s="283"/>
      <c r="H249" s="283"/>
      <c r="I249" s="300"/>
      <c r="J249" s="284"/>
      <c r="K249" s="285"/>
      <c r="L249" s="285"/>
    </row>
    <row r="250" spans="1:12">
      <c r="A250" s="288"/>
      <c r="B250" s="283"/>
      <c r="C250" s="283"/>
      <c r="D250" s="283"/>
      <c r="E250" s="283"/>
      <c r="F250" s="283"/>
      <c r="G250" s="283"/>
      <c r="H250" s="283"/>
      <c r="I250" s="300"/>
      <c r="J250" s="284"/>
      <c r="K250" s="285"/>
      <c r="L250" s="285"/>
    </row>
    <row r="251" spans="1:12">
      <c r="A251" s="288"/>
      <c r="B251" s="283"/>
      <c r="C251" s="283"/>
      <c r="D251" s="283"/>
      <c r="E251" s="283"/>
      <c r="F251" s="283"/>
      <c r="G251" s="283"/>
      <c r="H251" s="283"/>
      <c r="I251" s="300"/>
      <c r="J251" s="284"/>
      <c r="K251" s="285"/>
      <c r="L251" s="285"/>
    </row>
    <row r="252" spans="1:12">
      <c r="A252" s="288"/>
      <c r="B252" s="283"/>
      <c r="C252" s="283"/>
      <c r="D252" s="283"/>
      <c r="E252" s="283"/>
      <c r="F252" s="283"/>
      <c r="G252" s="283"/>
      <c r="H252" s="283"/>
      <c r="I252" s="300"/>
      <c r="J252" s="284"/>
      <c r="K252" s="285"/>
      <c r="L252" s="285"/>
    </row>
    <row r="253" spans="1:12">
      <c r="A253" s="288"/>
      <c r="B253" s="283"/>
      <c r="C253" s="283"/>
      <c r="D253" s="283"/>
      <c r="E253" s="283"/>
      <c r="F253" s="283"/>
      <c r="G253" s="283"/>
      <c r="H253" s="283"/>
      <c r="I253" s="300"/>
      <c r="J253" s="284"/>
      <c r="K253" s="285"/>
      <c r="L253" s="285"/>
    </row>
    <row r="254" spans="1:12">
      <c r="A254" s="288"/>
      <c r="B254" s="283"/>
      <c r="C254" s="283"/>
      <c r="D254" s="283"/>
      <c r="E254" s="283"/>
      <c r="F254" s="283"/>
      <c r="G254" s="283"/>
      <c r="H254" s="283"/>
      <c r="I254" s="300"/>
      <c r="J254" s="284"/>
      <c r="K254" s="285"/>
      <c r="L254" s="285"/>
    </row>
    <row r="255" spans="1:12">
      <c r="A255" s="288"/>
      <c r="B255" s="283"/>
      <c r="C255" s="283"/>
      <c r="D255" s="283"/>
      <c r="E255" s="283"/>
      <c r="F255" s="283"/>
      <c r="G255" s="283"/>
      <c r="H255" s="283"/>
      <c r="I255" s="300"/>
      <c r="J255" s="284"/>
      <c r="K255" s="285"/>
      <c r="L255" s="285"/>
    </row>
    <row r="256" spans="1:12">
      <c r="A256" s="288"/>
      <c r="B256" s="283"/>
      <c r="C256" s="283"/>
      <c r="D256" s="283"/>
      <c r="E256" s="283"/>
      <c r="F256" s="283"/>
      <c r="G256" s="283"/>
      <c r="H256" s="283"/>
      <c r="I256" s="300"/>
      <c r="J256" s="284"/>
      <c r="K256" s="285"/>
      <c r="L256" s="285"/>
    </row>
    <row r="257" spans="1:12">
      <c r="A257" s="288"/>
      <c r="B257" s="283"/>
      <c r="C257" s="283"/>
      <c r="D257" s="283"/>
      <c r="E257" s="283"/>
      <c r="F257" s="283"/>
      <c r="G257" s="283"/>
      <c r="H257" s="283"/>
      <c r="I257" s="300"/>
      <c r="J257" s="284"/>
      <c r="K257" s="285"/>
      <c r="L257" s="285"/>
    </row>
    <row r="258" spans="1:12">
      <c r="A258" s="288"/>
      <c r="B258" s="283"/>
      <c r="C258" s="283"/>
      <c r="D258" s="283"/>
      <c r="E258" s="283"/>
      <c r="F258" s="283"/>
      <c r="G258" s="283"/>
      <c r="H258" s="283"/>
      <c r="I258" s="300"/>
      <c r="J258" s="284"/>
      <c r="K258" s="285"/>
      <c r="L258" s="285"/>
    </row>
    <row r="259" spans="1:12">
      <c r="A259" s="288"/>
      <c r="B259" s="283"/>
      <c r="C259" s="283"/>
      <c r="D259" s="283"/>
      <c r="E259" s="283"/>
      <c r="F259" s="283"/>
      <c r="G259" s="283"/>
      <c r="H259" s="283"/>
      <c r="I259" s="300"/>
      <c r="J259" s="284"/>
      <c r="K259" s="285"/>
      <c r="L259" s="285"/>
    </row>
    <row r="260" spans="1:12">
      <c r="A260" s="288"/>
      <c r="B260" s="283"/>
      <c r="C260" s="283"/>
      <c r="D260" s="283"/>
      <c r="E260" s="283"/>
      <c r="F260" s="283"/>
      <c r="G260" s="283"/>
      <c r="H260" s="283"/>
      <c r="I260" s="300"/>
      <c r="J260" s="284"/>
      <c r="K260" s="285"/>
      <c r="L260" s="285"/>
    </row>
    <row r="261" spans="1:12">
      <c r="A261" s="288"/>
      <c r="B261" s="283"/>
      <c r="C261" s="283"/>
      <c r="D261" s="283"/>
      <c r="E261" s="283"/>
      <c r="F261" s="283"/>
      <c r="G261" s="283"/>
      <c r="H261" s="283"/>
      <c r="I261" s="300"/>
      <c r="J261" s="284"/>
      <c r="K261" s="285"/>
      <c r="L261" s="285"/>
    </row>
    <row r="262" spans="1:12">
      <c r="A262" s="288"/>
      <c r="B262" s="283"/>
      <c r="C262" s="283"/>
      <c r="D262" s="283"/>
      <c r="E262" s="283"/>
      <c r="F262" s="283"/>
      <c r="G262" s="283"/>
      <c r="H262" s="283"/>
      <c r="I262" s="300"/>
      <c r="J262" s="284"/>
      <c r="K262" s="285"/>
      <c r="L262" s="285"/>
    </row>
    <row r="263" spans="1:12">
      <c r="A263" s="288"/>
      <c r="B263" s="283"/>
      <c r="C263" s="283"/>
      <c r="D263" s="283"/>
      <c r="E263" s="283"/>
      <c r="F263" s="283"/>
      <c r="G263" s="283"/>
      <c r="H263" s="283"/>
      <c r="I263" s="300"/>
      <c r="J263" s="284"/>
      <c r="K263" s="285"/>
      <c r="L263" s="285"/>
    </row>
    <row r="264" spans="1:12">
      <c r="A264" s="288"/>
      <c r="B264" s="283"/>
      <c r="C264" s="283"/>
      <c r="D264" s="283"/>
      <c r="E264" s="283"/>
      <c r="F264" s="283"/>
      <c r="G264" s="283"/>
      <c r="H264" s="283"/>
      <c r="I264" s="300"/>
      <c r="J264" s="284"/>
      <c r="K264" s="285"/>
      <c r="L264" s="285"/>
    </row>
    <row r="265" spans="1:12">
      <c r="A265" s="288"/>
      <c r="B265" s="283"/>
      <c r="C265" s="283"/>
      <c r="D265" s="283"/>
      <c r="E265" s="283"/>
      <c r="F265" s="283"/>
      <c r="G265" s="283"/>
      <c r="H265" s="283"/>
      <c r="I265" s="300"/>
      <c r="J265" s="284"/>
      <c r="K265" s="285"/>
      <c r="L265" s="285"/>
    </row>
    <row r="266" spans="1:12">
      <c r="A266" s="288"/>
      <c r="B266" s="283"/>
      <c r="C266" s="283"/>
      <c r="D266" s="283"/>
      <c r="E266" s="283"/>
      <c r="F266" s="283"/>
      <c r="G266" s="283"/>
      <c r="H266" s="283"/>
      <c r="I266" s="300"/>
      <c r="J266" s="284"/>
      <c r="K266" s="285"/>
      <c r="L266" s="285"/>
    </row>
    <row r="267" spans="1:12">
      <c r="A267" s="288"/>
      <c r="B267" s="283"/>
      <c r="C267" s="283"/>
      <c r="D267" s="283"/>
      <c r="E267" s="283"/>
      <c r="F267" s="283"/>
      <c r="G267" s="283"/>
      <c r="H267" s="283"/>
      <c r="I267" s="300"/>
      <c r="J267" s="284"/>
      <c r="K267" s="285"/>
      <c r="L267" s="285"/>
    </row>
    <row r="268" spans="1:12">
      <c r="A268" s="288"/>
      <c r="B268" s="283"/>
      <c r="C268" s="283"/>
      <c r="D268" s="283"/>
      <c r="E268" s="283"/>
      <c r="F268" s="283"/>
      <c r="G268" s="283"/>
      <c r="H268" s="283"/>
      <c r="I268" s="300"/>
      <c r="J268" s="284"/>
      <c r="K268" s="285"/>
      <c r="L268" s="285"/>
    </row>
    <row r="269" spans="1:12">
      <c r="A269" s="288"/>
      <c r="B269" s="283"/>
      <c r="C269" s="283"/>
      <c r="D269" s="283"/>
      <c r="E269" s="283"/>
      <c r="F269" s="283"/>
      <c r="G269" s="283"/>
      <c r="H269" s="283"/>
      <c r="I269" s="300"/>
      <c r="J269" s="284"/>
      <c r="K269" s="285"/>
      <c r="L269" s="285"/>
    </row>
    <row r="270" spans="1:12">
      <c r="A270" s="288"/>
      <c r="B270" s="283"/>
      <c r="C270" s="283"/>
      <c r="D270" s="283"/>
      <c r="E270" s="283"/>
      <c r="F270" s="283"/>
      <c r="G270" s="283"/>
      <c r="H270" s="283"/>
      <c r="I270" s="300"/>
      <c r="J270" s="284"/>
      <c r="K270" s="285"/>
      <c r="L270" s="285"/>
    </row>
    <row r="271" spans="1:12">
      <c r="A271" s="288"/>
      <c r="B271" s="283"/>
      <c r="C271" s="283"/>
      <c r="D271" s="283"/>
      <c r="E271" s="283"/>
      <c r="F271" s="283"/>
      <c r="G271" s="283"/>
      <c r="H271" s="283"/>
      <c r="I271" s="300"/>
      <c r="J271" s="284"/>
      <c r="K271" s="285"/>
      <c r="L271" s="285"/>
    </row>
    <row r="272" spans="1:12">
      <c r="A272" s="288"/>
      <c r="B272" s="283"/>
      <c r="C272" s="283"/>
      <c r="D272" s="283"/>
      <c r="E272" s="283"/>
      <c r="F272" s="283"/>
      <c r="G272" s="283"/>
      <c r="H272" s="283"/>
      <c r="I272" s="300"/>
      <c r="J272" s="284"/>
      <c r="K272" s="285"/>
      <c r="L272" s="285"/>
    </row>
    <row r="273" spans="1:12">
      <c r="A273" s="288"/>
      <c r="B273" s="283"/>
      <c r="C273" s="283"/>
      <c r="D273" s="283"/>
      <c r="E273" s="283"/>
      <c r="F273" s="283"/>
      <c r="G273" s="283"/>
      <c r="H273" s="283"/>
      <c r="I273" s="300"/>
      <c r="J273" s="284"/>
      <c r="K273" s="285"/>
      <c r="L273" s="285"/>
    </row>
    <row r="274" spans="1:12">
      <c r="A274" s="288"/>
      <c r="B274" s="283"/>
      <c r="C274" s="283"/>
      <c r="D274" s="283"/>
      <c r="E274" s="283"/>
      <c r="F274" s="283"/>
      <c r="G274" s="283"/>
      <c r="H274" s="283"/>
      <c r="I274" s="300"/>
      <c r="J274" s="284"/>
      <c r="K274" s="285"/>
      <c r="L274" s="285"/>
    </row>
    <row r="275" spans="1:12">
      <c r="A275" s="288"/>
      <c r="B275" s="283"/>
      <c r="C275" s="283"/>
      <c r="D275" s="283"/>
      <c r="E275" s="283"/>
      <c r="F275" s="283"/>
      <c r="G275" s="283"/>
      <c r="H275" s="283"/>
      <c r="I275" s="300"/>
      <c r="J275" s="284"/>
      <c r="K275" s="285"/>
      <c r="L275" s="285"/>
    </row>
    <row r="276" spans="1:12">
      <c r="A276" s="288"/>
      <c r="B276" s="283"/>
      <c r="C276" s="283"/>
      <c r="D276" s="283"/>
      <c r="E276" s="283"/>
      <c r="F276" s="283"/>
      <c r="G276" s="283"/>
      <c r="H276" s="283"/>
      <c r="I276" s="300"/>
      <c r="J276" s="284"/>
      <c r="K276" s="285"/>
      <c r="L276" s="285"/>
    </row>
    <row r="277" spans="1:12">
      <c r="A277" s="288"/>
      <c r="B277" s="283"/>
      <c r="C277" s="283"/>
      <c r="D277" s="283"/>
      <c r="E277" s="283"/>
      <c r="F277" s="283"/>
      <c r="G277" s="283"/>
      <c r="H277" s="283"/>
      <c r="I277" s="300"/>
      <c r="J277" s="284"/>
      <c r="K277" s="285"/>
      <c r="L277" s="285"/>
    </row>
    <row r="278" spans="1:12">
      <c r="A278" s="288"/>
      <c r="B278" s="283"/>
      <c r="C278" s="283"/>
      <c r="D278" s="283"/>
      <c r="E278" s="283"/>
      <c r="F278" s="283"/>
      <c r="G278" s="283"/>
      <c r="H278" s="283"/>
      <c r="I278" s="300"/>
      <c r="J278" s="284"/>
      <c r="K278" s="285"/>
      <c r="L278" s="285"/>
    </row>
    <row r="279" spans="1:12">
      <c r="A279" s="288"/>
      <c r="B279" s="283"/>
      <c r="C279" s="283"/>
      <c r="D279" s="283"/>
      <c r="E279" s="283"/>
      <c r="F279" s="283"/>
      <c r="G279" s="283"/>
      <c r="H279" s="283"/>
      <c r="I279" s="300"/>
      <c r="J279" s="284"/>
      <c r="K279" s="285"/>
      <c r="L279" s="285"/>
    </row>
    <row r="280" spans="1:12">
      <c r="A280" s="288"/>
      <c r="B280" s="283"/>
      <c r="C280" s="283"/>
      <c r="D280" s="283"/>
      <c r="E280" s="283"/>
      <c r="F280" s="283"/>
      <c r="G280" s="283"/>
      <c r="H280" s="283"/>
      <c r="I280" s="300"/>
      <c r="J280" s="284"/>
      <c r="K280" s="285"/>
      <c r="L280" s="285"/>
    </row>
    <row r="281" spans="1:12">
      <c r="A281" s="288"/>
      <c r="B281" s="283"/>
      <c r="C281" s="283"/>
      <c r="D281" s="283"/>
      <c r="E281" s="283"/>
      <c r="F281" s="283"/>
      <c r="G281" s="283"/>
      <c r="H281" s="283"/>
      <c r="I281" s="300"/>
      <c r="J281" s="284"/>
      <c r="K281" s="285"/>
      <c r="L281" s="285"/>
    </row>
    <row r="282" spans="1:12">
      <c r="A282" s="288"/>
      <c r="B282" s="283"/>
      <c r="C282" s="283"/>
      <c r="D282" s="283"/>
      <c r="E282" s="283"/>
      <c r="F282" s="283"/>
      <c r="G282" s="283"/>
      <c r="H282" s="283"/>
      <c r="I282" s="300"/>
      <c r="J282" s="284"/>
      <c r="K282" s="285"/>
      <c r="L282" s="285"/>
    </row>
    <row r="283" spans="1:12">
      <c r="A283" s="288"/>
      <c r="B283" s="283"/>
      <c r="C283" s="283"/>
      <c r="D283" s="283"/>
      <c r="E283" s="283"/>
      <c r="F283" s="283"/>
      <c r="G283" s="283"/>
      <c r="H283" s="283"/>
      <c r="I283" s="300"/>
      <c r="J283" s="284"/>
      <c r="K283" s="285"/>
      <c r="L283" s="285"/>
    </row>
    <row r="284" spans="1:12">
      <c r="A284" s="288"/>
      <c r="B284" s="283"/>
      <c r="C284" s="283"/>
      <c r="D284" s="283"/>
      <c r="E284" s="283"/>
      <c r="F284" s="283"/>
      <c r="G284" s="283"/>
      <c r="H284" s="283"/>
      <c r="I284" s="300"/>
      <c r="J284" s="284"/>
      <c r="K284" s="285"/>
      <c r="L284" s="285"/>
    </row>
    <row r="285" spans="1:12">
      <c r="A285" s="288"/>
      <c r="B285" s="283"/>
      <c r="C285" s="283"/>
      <c r="D285" s="283"/>
      <c r="E285" s="283"/>
      <c r="F285" s="283"/>
      <c r="G285" s="283"/>
      <c r="H285" s="283"/>
      <c r="I285" s="300"/>
      <c r="J285" s="284"/>
      <c r="K285" s="285"/>
      <c r="L285" s="285"/>
    </row>
    <row r="286" spans="1:12">
      <c r="A286" s="288"/>
      <c r="B286" s="283"/>
      <c r="C286" s="283"/>
      <c r="D286" s="283"/>
      <c r="E286" s="283"/>
      <c r="F286" s="283"/>
      <c r="G286" s="283"/>
      <c r="H286" s="283"/>
      <c r="I286" s="300"/>
      <c r="J286" s="284"/>
      <c r="K286" s="285"/>
      <c r="L286" s="285"/>
    </row>
    <row r="287" spans="1:12">
      <c r="A287" s="288"/>
      <c r="B287" s="283"/>
      <c r="C287" s="283"/>
      <c r="D287" s="283"/>
      <c r="E287" s="283"/>
      <c r="F287" s="283"/>
      <c r="G287" s="283"/>
      <c r="H287" s="283"/>
      <c r="I287" s="300"/>
      <c r="J287" s="284"/>
      <c r="K287" s="285"/>
      <c r="L287" s="285"/>
    </row>
    <row r="288" spans="1:12">
      <c r="A288" s="288"/>
      <c r="B288" s="283"/>
      <c r="C288" s="283"/>
      <c r="D288" s="283"/>
      <c r="E288" s="283"/>
      <c r="F288" s="283"/>
      <c r="G288" s="283"/>
      <c r="H288" s="283"/>
      <c r="I288" s="300"/>
      <c r="J288" s="284"/>
      <c r="K288" s="285"/>
      <c r="L288" s="285"/>
    </row>
    <row r="289" spans="1:12">
      <c r="A289" s="288"/>
      <c r="B289" s="283"/>
      <c r="C289" s="283"/>
      <c r="D289" s="283"/>
      <c r="E289" s="283"/>
      <c r="F289" s="283"/>
      <c r="G289" s="283"/>
      <c r="H289" s="283"/>
      <c r="I289" s="300"/>
      <c r="J289" s="284"/>
      <c r="K289" s="285"/>
      <c r="L289" s="285"/>
    </row>
    <row r="290" spans="1:12">
      <c r="A290" s="288"/>
      <c r="B290" s="283"/>
      <c r="C290" s="283"/>
      <c r="D290" s="283"/>
      <c r="E290" s="283"/>
      <c r="F290" s="283"/>
      <c r="G290" s="283"/>
      <c r="H290" s="283"/>
      <c r="I290" s="300"/>
      <c r="J290" s="284"/>
      <c r="K290" s="285"/>
      <c r="L290" s="285"/>
    </row>
    <row r="291" spans="1:12">
      <c r="A291" s="288"/>
      <c r="B291" s="283"/>
      <c r="C291" s="283"/>
      <c r="D291" s="283"/>
      <c r="E291" s="283"/>
      <c r="F291" s="283"/>
      <c r="G291" s="283"/>
      <c r="H291" s="283"/>
      <c r="I291" s="300"/>
      <c r="J291" s="284"/>
      <c r="K291" s="285"/>
      <c r="L291" s="285"/>
    </row>
    <row r="292" spans="1:12">
      <c r="A292" s="288"/>
      <c r="B292" s="283"/>
      <c r="C292" s="283"/>
      <c r="D292" s="283"/>
      <c r="E292" s="283"/>
      <c r="F292" s="283"/>
      <c r="G292" s="283"/>
      <c r="H292" s="283"/>
      <c r="I292" s="300"/>
      <c r="J292" s="284"/>
      <c r="K292" s="285"/>
      <c r="L292" s="285"/>
    </row>
    <row r="293" spans="1:12">
      <c r="A293" s="288"/>
      <c r="B293" s="283"/>
      <c r="C293" s="283"/>
      <c r="D293" s="283"/>
      <c r="E293" s="283"/>
      <c r="F293" s="283"/>
      <c r="G293" s="283"/>
      <c r="H293" s="283"/>
      <c r="I293" s="300"/>
      <c r="J293" s="284"/>
      <c r="K293" s="285"/>
      <c r="L293" s="285"/>
    </row>
    <row r="294" spans="1:12">
      <c r="A294" s="288"/>
      <c r="B294" s="283"/>
      <c r="C294" s="283"/>
      <c r="D294" s="283"/>
      <c r="E294" s="283"/>
      <c r="F294" s="283"/>
      <c r="G294" s="283"/>
      <c r="H294" s="283"/>
      <c r="I294" s="300"/>
      <c r="J294" s="284"/>
      <c r="K294" s="285"/>
      <c r="L294" s="285"/>
    </row>
    <row r="295" spans="1:12">
      <c r="A295" s="288"/>
      <c r="B295" s="283"/>
      <c r="C295" s="283"/>
      <c r="D295" s="283"/>
      <c r="E295" s="283"/>
      <c r="F295" s="283"/>
      <c r="G295" s="283"/>
      <c r="H295" s="283"/>
      <c r="I295" s="300"/>
      <c r="J295" s="284"/>
      <c r="K295" s="285"/>
      <c r="L295" s="285"/>
    </row>
    <row r="296" spans="1:12">
      <c r="A296" s="288"/>
      <c r="B296" s="283"/>
      <c r="C296" s="283"/>
      <c r="D296" s="283"/>
      <c r="E296" s="283"/>
      <c r="F296" s="283"/>
      <c r="G296" s="283"/>
      <c r="H296" s="283"/>
      <c r="I296" s="300"/>
      <c r="J296" s="284"/>
      <c r="K296" s="285"/>
      <c r="L296" s="285"/>
    </row>
    <row r="297" spans="1:12">
      <c r="A297" s="288"/>
      <c r="B297" s="283"/>
      <c r="C297" s="283"/>
      <c r="D297" s="283"/>
      <c r="E297" s="283"/>
      <c r="F297" s="283"/>
      <c r="G297" s="283"/>
      <c r="H297" s="283"/>
      <c r="I297" s="300"/>
      <c r="J297" s="284"/>
      <c r="K297" s="285"/>
      <c r="L297" s="285"/>
    </row>
    <row r="298" spans="1:12">
      <c r="A298" s="288"/>
      <c r="B298" s="283"/>
      <c r="C298" s="283"/>
      <c r="D298" s="283"/>
      <c r="E298" s="283"/>
      <c r="F298" s="283"/>
      <c r="G298" s="283"/>
      <c r="H298" s="283"/>
      <c r="I298" s="300"/>
      <c r="J298" s="284"/>
      <c r="K298" s="285"/>
      <c r="L298" s="285"/>
    </row>
    <row r="299" spans="1:12">
      <c r="A299" s="288"/>
      <c r="B299" s="283"/>
      <c r="C299" s="283"/>
      <c r="D299" s="283"/>
      <c r="E299" s="283"/>
      <c r="F299" s="283"/>
      <c r="G299" s="283"/>
      <c r="H299" s="283"/>
      <c r="I299" s="300"/>
      <c r="J299" s="284"/>
      <c r="K299" s="285"/>
      <c r="L299" s="285"/>
    </row>
    <row r="300" spans="1:12">
      <c r="A300" s="288"/>
      <c r="B300" s="283"/>
      <c r="C300" s="283"/>
      <c r="D300" s="283"/>
      <c r="E300" s="283"/>
      <c r="F300" s="283"/>
      <c r="G300" s="283"/>
      <c r="H300" s="283"/>
      <c r="I300" s="300"/>
      <c r="J300" s="284"/>
      <c r="K300" s="285"/>
      <c r="L300" s="285"/>
    </row>
    <row r="301" spans="1:12">
      <c r="A301" s="288"/>
      <c r="B301" s="283"/>
      <c r="C301" s="283"/>
      <c r="D301" s="283"/>
      <c r="E301" s="283"/>
      <c r="F301" s="283"/>
      <c r="G301" s="283"/>
      <c r="H301" s="283"/>
      <c r="I301" s="300"/>
      <c r="J301" s="284"/>
      <c r="K301" s="285"/>
      <c r="L301" s="285"/>
    </row>
    <row r="302" spans="1:12">
      <c r="A302" s="288"/>
      <c r="B302" s="283"/>
      <c r="C302" s="283"/>
      <c r="D302" s="283"/>
      <c r="E302" s="283"/>
      <c r="F302" s="283"/>
      <c r="G302" s="283"/>
      <c r="H302" s="283"/>
      <c r="I302" s="300"/>
      <c r="J302" s="284"/>
      <c r="K302" s="285"/>
      <c r="L302" s="285"/>
    </row>
    <row r="303" spans="1:12">
      <c r="A303" s="288"/>
      <c r="B303" s="283"/>
      <c r="C303" s="283"/>
      <c r="D303" s="283"/>
      <c r="E303" s="283"/>
      <c r="F303" s="283"/>
      <c r="G303" s="283"/>
      <c r="H303" s="283"/>
      <c r="I303" s="300"/>
      <c r="J303" s="284"/>
      <c r="K303" s="285"/>
      <c r="L303" s="285"/>
    </row>
    <row r="304" spans="1:12">
      <c r="A304" s="288"/>
      <c r="B304" s="283"/>
      <c r="C304" s="283"/>
      <c r="D304" s="283"/>
      <c r="E304" s="283"/>
      <c r="F304" s="283"/>
      <c r="G304" s="283"/>
      <c r="H304" s="283"/>
      <c r="I304" s="300"/>
      <c r="J304" s="284"/>
      <c r="K304" s="285"/>
      <c r="L304" s="285"/>
    </row>
    <row r="305" spans="1:12">
      <c r="A305" s="288"/>
      <c r="B305" s="283"/>
      <c r="C305" s="283"/>
      <c r="D305" s="283"/>
      <c r="E305" s="283"/>
      <c r="F305" s="283"/>
      <c r="G305" s="283"/>
      <c r="H305" s="283"/>
      <c r="I305" s="300"/>
      <c r="J305" s="284"/>
      <c r="K305" s="285"/>
      <c r="L305" s="285"/>
    </row>
    <row r="306" spans="1:12">
      <c r="A306" s="288"/>
      <c r="B306" s="283"/>
      <c r="C306" s="283"/>
      <c r="D306" s="283"/>
      <c r="E306" s="283"/>
      <c r="F306" s="283"/>
      <c r="G306" s="283"/>
      <c r="H306" s="283"/>
      <c r="I306" s="300"/>
      <c r="J306" s="284"/>
      <c r="K306" s="285"/>
      <c r="L306" s="285"/>
    </row>
    <row r="307" spans="1:12">
      <c r="A307" s="288"/>
      <c r="B307" s="283"/>
      <c r="C307" s="283"/>
      <c r="D307" s="283"/>
      <c r="E307" s="283"/>
      <c r="F307" s="283"/>
      <c r="G307" s="283"/>
      <c r="H307" s="283"/>
      <c r="I307" s="300"/>
      <c r="J307" s="284"/>
      <c r="K307" s="285"/>
      <c r="L307" s="285"/>
    </row>
    <row r="308" spans="1:12">
      <c r="A308" s="288"/>
      <c r="B308" s="283"/>
      <c r="C308" s="283"/>
      <c r="D308" s="283"/>
      <c r="E308" s="283"/>
      <c r="F308" s="283"/>
      <c r="G308" s="283"/>
      <c r="H308" s="283"/>
      <c r="I308" s="300"/>
      <c r="J308" s="284"/>
      <c r="K308" s="285"/>
      <c r="L308" s="285"/>
    </row>
    <row r="309" spans="1:12">
      <c r="A309" s="288"/>
      <c r="B309" s="283"/>
      <c r="C309" s="283"/>
      <c r="D309" s="283"/>
      <c r="E309" s="283"/>
      <c r="F309" s="283"/>
      <c r="G309" s="283"/>
      <c r="H309" s="283"/>
      <c r="I309" s="300"/>
      <c r="J309" s="284"/>
      <c r="K309" s="285"/>
      <c r="L309" s="285"/>
    </row>
    <row r="310" spans="1:12">
      <c r="A310" s="288"/>
      <c r="B310" s="283"/>
      <c r="C310" s="283"/>
      <c r="D310" s="283"/>
      <c r="E310" s="283"/>
      <c r="F310" s="283"/>
      <c r="G310" s="283"/>
      <c r="H310" s="283"/>
      <c r="I310" s="300"/>
      <c r="J310" s="284"/>
      <c r="K310" s="285"/>
      <c r="L310" s="285"/>
    </row>
    <row r="311" spans="1:12">
      <c r="A311" s="288"/>
      <c r="B311" s="283"/>
      <c r="C311" s="283"/>
      <c r="D311" s="283"/>
      <c r="E311" s="283"/>
      <c r="F311" s="283"/>
      <c r="G311" s="283"/>
      <c r="H311" s="283"/>
      <c r="I311" s="300"/>
      <c r="J311" s="284"/>
      <c r="K311" s="285"/>
      <c r="L311" s="285"/>
    </row>
    <row r="312" spans="1:12">
      <c r="A312" s="288"/>
      <c r="B312" s="283"/>
      <c r="C312" s="283"/>
      <c r="D312" s="283"/>
      <c r="E312" s="283"/>
      <c r="F312" s="283"/>
      <c r="G312" s="283"/>
      <c r="H312" s="283"/>
      <c r="I312" s="300"/>
      <c r="J312" s="284"/>
      <c r="K312" s="285"/>
      <c r="L312" s="285"/>
    </row>
    <row r="313" spans="1:12">
      <c r="A313" s="288"/>
      <c r="B313" s="283"/>
      <c r="C313" s="283"/>
      <c r="D313" s="283"/>
      <c r="E313" s="283"/>
      <c r="F313" s="283"/>
      <c r="G313" s="283"/>
      <c r="H313" s="283"/>
      <c r="I313" s="300"/>
      <c r="J313" s="284"/>
      <c r="K313" s="285"/>
      <c r="L313" s="285"/>
    </row>
    <row r="314" spans="1:12">
      <c r="A314" s="288"/>
      <c r="B314" s="283"/>
      <c r="C314" s="283"/>
      <c r="D314" s="283"/>
      <c r="E314" s="283"/>
      <c r="F314" s="283"/>
      <c r="G314" s="283"/>
      <c r="H314" s="283"/>
      <c r="I314" s="300"/>
      <c r="J314" s="284"/>
      <c r="K314" s="285"/>
      <c r="L314" s="285"/>
    </row>
    <row r="315" spans="1:12">
      <c r="A315" s="288"/>
      <c r="B315" s="283"/>
      <c r="C315" s="283"/>
      <c r="D315" s="283"/>
      <c r="E315" s="283"/>
      <c r="F315" s="283"/>
      <c r="G315" s="283"/>
      <c r="H315" s="283"/>
      <c r="I315" s="300"/>
      <c r="J315" s="284"/>
      <c r="K315" s="285"/>
      <c r="L315" s="285"/>
    </row>
    <row r="316" spans="1:12">
      <c r="A316" s="288"/>
      <c r="B316" s="283"/>
      <c r="C316" s="283"/>
      <c r="D316" s="283"/>
      <c r="E316" s="283"/>
      <c r="F316" s="283"/>
      <c r="G316" s="283"/>
      <c r="H316" s="283"/>
      <c r="I316" s="300"/>
      <c r="J316" s="284"/>
      <c r="K316" s="285"/>
      <c r="L316" s="285"/>
    </row>
    <row r="317" spans="1:12">
      <c r="A317" s="288"/>
      <c r="B317" s="283"/>
      <c r="C317" s="283"/>
      <c r="D317" s="283"/>
      <c r="E317" s="283"/>
      <c r="F317" s="283"/>
      <c r="G317" s="283"/>
      <c r="H317" s="283"/>
      <c r="I317" s="300"/>
      <c r="J317" s="284"/>
      <c r="K317" s="285"/>
      <c r="L317" s="285"/>
    </row>
    <row r="318" spans="1:12">
      <c r="A318" s="288"/>
      <c r="B318" s="283"/>
      <c r="C318" s="283"/>
      <c r="D318" s="283"/>
      <c r="E318" s="283"/>
      <c r="F318" s="283"/>
      <c r="G318" s="283"/>
      <c r="H318" s="283"/>
      <c r="I318" s="300"/>
      <c r="J318" s="284"/>
      <c r="K318" s="285"/>
      <c r="L318" s="285"/>
    </row>
    <row r="319" spans="1:12">
      <c r="A319" s="288"/>
      <c r="B319" s="283"/>
      <c r="C319" s="283"/>
      <c r="D319" s="283"/>
      <c r="E319" s="283"/>
      <c r="F319" s="283"/>
      <c r="G319" s="283"/>
      <c r="H319" s="283"/>
      <c r="I319" s="300"/>
      <c r="J319" s="284"/>
      <c r="K319" s="285"/>
      <c r="L319" s="285"/>
    </row>
    <row r="320" spans="1:12">
      <c r="A320" s="288"/>
      <c r="B320" s="283"/>
      <c r="C320" s="283"/>
      <c r="D320" s="283"/>
      <c r="E320" s="283"/>
      <c r="F320" s="283"/>
      <c r="G320" s="283"/>
      <c r="H320" s="283"/>
      <c r="I320" s="300"/>
      <c r="J320" s="284"/>
      <c r="K320" s="285"/>
      <c r="L320" s="285"/>
    </row>
    <row r="321" spans="1:12">
      <c r="A321" s="288"/>
      <c r="B321" s="283"/>
      <c r="C321" s="283"/>
      <c r="D321" s="283"/>
      <c r="E321" s="283"/>
      <c r="F321" s="283"/>
      <c r="G321" s="283"/>
      <c r="H321" s="283"/>
      <c r="I321" s="300"/>
      <c r="J321" s="284"/>
      <c r="K321" s="285"/>
      <c r="L321" s="285"/>
    </row>
    <row r="322" spans="1:12">
      <c r="A322" s="288"/>
      <c r="B322" s="283"/>
      <c r="C322" s="283"/>
      <c r="D322" s="283"/>
      <c r="E322" s="283"/>
      <c r="F322" s="283"/>
      <c r="G322" s="283"/>
      <c r="H322" s="283"/>
      <c r="I322" s="300"/>
      <c r="J322" s="284"/>
      <c r="K322" s="285"/>
      <c r="L322" s="285"/>
    </row>
    <row r="323" spans="1:12">
      <c r="A323" s="288"/>
      <c r="B323" s="283"/>
      <c r="C323" s="283"/>
      <c r="D323" s="283"/>
      <c r="E323" s="283"/>
      <c r="F323" s="283"/>
      <c r="G323" s="283"/>
      <c r="H323" s="283"/>
      <c r="I323" s="300"/>
      <c r="J323" s="284"/>
      <c r="K323" s="285"/>
      <c r="L323" s="285"/>
    </row>
    <row r="324" spans="1:12">
      <c r="A324" s="288"/>
      <c r="B324" s="283"/>
      <c r="C324" s="283"/>
      <c r="D324" s="283"/>
      <c r="E324" s="283"/>
      <c r="F324" s="283"/>
      <c r="G324" s="283"/>
      <c r="H324" s="283"/>
      <c r="I324" s="300"/>
      <c r="J324" s="284"/>
      <c r="K324" s="285"/>
      <c r="L324" s="285"/>
    </row>
    <row r="325" spans="1:12">
      <c r="A325" s="288"/>
      <c r="B325" s="283"/>
      <c r="C325" s="283"/>
      <c r="D325" s="283"/>
      <c r="E325" s="283"/>
      <c r="F325" s="283"/>
      <c r="G325" s="283"/>
      <c r="H325" s="283"/>
      <c r="I325" s="300"/>
      <c r="J325" s="284"/>
      <c r="K325" s="285"/>
      <c r="L325" s="285"/>
    </row>
    <row r="326" spans="1:12">
      <c r="A326" s="288"/>
      <c r="B326" s="283"/>
      <c r="C326" s="283"/>
      <c r="D326" s="283"/>
      <c r="E326" s="283"/>
      <c r="F326" s="283"/>
      <c r="G326" s="283"/>
      <c r="H326" s="283"/>
      <c r="I326" s="300"/>
      <c r="J326" s="284"/>
      <c r="K326" s="285"/>
      <c r="L326" s="285"/>
    </row>
    <row r="327" spans="1:12">
      <c r="A327" s="288"/>
      <c r="B327" s="283"/>
      <c r="C327" s="283"/>
      <c r="D327" s="283"/>
      <c r="E327" s="283"/>
      <c r="F327" s="283"/>
      <c r="G327" s="283"/>
      <c r="H327" s="283"/>
      <c r="I327" s="300"/>
      <c r="J327" s="284"/>
      <c r="K327" s="285"/>
      <c r="L327" s="285"/>
    </row>
    <row r="328" spans="1:12">
      <c r="A328" s="288"/>
      <c r="B328" s="283"/>
      <c r="C328" s="283"/>
      <c r="D328" s="283"/>
      <c r="E328" s="283"/>
      <c r="F328" s="283"/>
      <c r="G328" s="283"/>
      <c r="H328" s="283"/>
      <c r="I328" s="300"/>
      <c r="J328" s="284"/>
      <c r="K328" s="285"/>
      <c r="L328" s="285"/>
    </row>
    <row r="329" spans="1:12">
      <c r="A329" s="288"/>
      <c r="B329" s="283"/>
      <c r="C329" s="283"/>
      <c r="D329" s="283"/>
      <c r="E329" s="283"/>
      <c r="F329" s="283"/>
      <c r="G329" s="283"/>
      <c r="H329" s="283"/>
      <c r="I329" s="300"/>
      <c r="J329" s="284"/>
      <c r="K329" s="285"/>
      <c r="L329" s="285"/>
    </row>
    <row r="330" spans="1:12">
      <c r="A330" s="288"/>
      <c r="B330" s="283"/>
      <c r="C330" s="283"/>
      <c r="D330" s="283"/>
      <c r="E330" s="283"/>
      <c r="F330" s="283"/>
      <c r="G330" s="283"/>
      <c r="H330" s="283"/>
      <c r="I330" s="300"/>
      <c r="J330" s="284"/>
      <c r="K330" s="285"/>
      <c r="L330" s="285"/>
    </row>
    <row r="331" spans="1:12">
      <c r="A331" s="288"/>
      <c r="B331" s="283"/>
      <c r="C331" s="283"/>
      <c r="D331" s="283"/>
      <c r="E331" s="283"/>
      <c r="F331" s="283"/>
      <c r="G331" s="283"/>
      <c r="H331" s="283"/>
      <c r="I331" s="300"/>
      <c r="J331" s="284"/>
      <c r="K331" s="285"/>
      <c r="L331" s="285"/>
    </row>
    <row r="332" spans="1:12">
      <c r="A332" s="288"/>
      <c r="B332" s="283"/>
      <c r="C332" s="283"/>
      <c r="D332" s="283"/>
      <c r="E332" s="283"/>
      <c r="F332" s="283"/>
      <c r="G332" s="283"/>
      <c r="H332" s="283"/>
      <c r="I332" s="300"/>
      <c r="J332" s="284"/>
      <c r="K332" s="285"/>
      <c r="L332" s="285"/>
    </row>
    <row r="333" spans="1:12">
      <c r="A333" s="288"/>
      <c r="B333" s="283"/>
      <c r="C333" s="283"/>
      <c r="D333" s="283"/>
      <c r="E333" s="283"/>
      <c r="F333" s="283"/>
      <c r="G333" s="283"/>
      <c r="H333" s="283"/>
      <c r="I333" s="300"/>
      <c r="J333" s="284"/>
      <c r="K333" s="285"/>
      <c r="L333" s="285"/>
    </row>
    <row r="334" spans="1:12">
      <c r="A334" s="288"/>
      <c r="B334" s="283"/>
      <c r="C334" s="283"/>
      <c r="D334" s="283"/>
      <c r="E334" s="283"/>
      <c r="F334" s="283"/>
      <c r="G334" s="283"/>
      <c r="H334" s="283"/>
      <c r="I334" s="300"/>
      <c r="J334" s="284"/>
      <c r="K334" s="285"/>
      <c r="L334" s="285"/>
    </row>
    <row r="335" spans="1:12">
      <c r="A335" s="288"/>
      <c r="B335" s="283"/>
      <c r="C335" s="283"/>
      <c r="D335" s="283"/>
      <c r="E335" s="283"/>
      <c r="F335" s="283"/>
      <c r="G335" s="283"/>
      <c r="H335" s="283"/>
      <c r="I335" s="300"/>
      <c r="J335" s="284"/>
      <c r="K335" s="285"/>
      <c r="L335" s="285"/>
    </row>
    <row r="336" spans="1:12">
      <c r="A336" s="288"/>
      <c r="B336" s="283"/>
      <c r="C336" s="283"/>
      <c r="D336" s="283"/>
      <c r="E336" s="283"/>
      <c r="F336" s="283"/>
      <c r="G336" s="283"/>
      <c r="H336" s="283"/>
      <c r="I336" s="300"/>
      <c r="J336" s="284"/>
      <c r="K336" s="285"/>
      <c r="L336" s="285"/>
    </row>
    <row r="337" spans="1:12">
      <c r="A337" s="288"/>
      <c r="B337" s="283"/>
      <c r="C337" s="283"/>
      <c r="D337" s="283"/>
      <c r="E337" s="283"/>
      <c r="F337" s="283"/>
      <c r="G337" s="283"/>
      <c r="H337" s="283"/>
      <c r="I337" s="300"/>
      <c r="J337" s="284"/>
      <c r="K337" s="285"/>
      <c r="L337" s="285"/>
    </row>
    <row r="338" spans="1:12">
      <c r="A338" s="288"/>
      <c r="B338" s="283"/>
      <c r="C338" s="283"/>
      <c r="D338" s="283"/>
      <c r="E338" s="283"/>
      <c r="F338" s="283"/>
      <c r="G338" s="283"/>
      <c r="H338" s="283"/>
      <c r="I338" s="300"/>
      <c r="J338" s="284"/>
      <c r="K338" s="285"/>
      <c r="L338" s="285"/>
    </row>
    <row r="339" spans="1:12">
      <c r="A339" s="288"/>
      <c r="B339" s="283"/>
      <c r="C339" s="283"/>
      <c r="D339" s="283"/>
      <c r="E339" s="283"/>
      <c r="F339" s="283"/>
      <c r="G339" s="283"/>
      <c r="H339" s="283"/>
      <c r="I339" s="300"/>
      <c r="J339" s="284"/>
      <c r="K339" s="285"/>
      <c r="L339" s="285"/>
    </row>
    <row r="340" spans="1:12">
      <c r="A340" s="288"/>
      <c r="B340" s="283"/>
      <c r="C340" s="283"/>
      <c r="D340" s="283"/>
      <c r="E340" s="283"/>
      <c r="F340" s="283"/>
      <c r="G340" s="283"/>
      <c r="H340" s="283"/>
      <c r="I340" s="300"/>
      <c r="J340" s="284"/>
      <c r="K340" s="285"/>
      <c r="L340" s="285"/>
    </row>
    <row r="341" spans="1:12">
      <c r="A341" s="288"/>
      <c r="B341" s="283"/>
      <c r="C341" s="283"/>
      <c r="D341" s="283"/>
      <c r="E341" s="283"/>
      <c r="F341" s="283"/>
      <c r="G341" s="283"/>
      <c r="H341" s="283"/>
      <c r="I341" s="300"/>
      <c r="J341" s="284"/>
      <c r="K341" s="285"/>
      <c r="L341" s="285"/>
    </row>
    <row r="342" spans="1:12">
      <c r="A342" s="288"/>
      <c r="B342" s="283"/>
      <c r="C342" s="283"/>
      <c r="D342" s="283"/>
      <c r="E342" s="283"/>
      <c r="F342" s="283"/>
      <c r="G342" s="283"/>
      <c r="H342" s="283"/>
      <c r="I342" s="300"/>
      <c r="J342" s="284"/>
      <c r="K342" s="285"/>
      <c r="L342" s="285"/>
    </row>
    <row r="343" spans="1:12">
      <c r="A343" s="288"/>
      <c r="B343" s="283"/>
      <c r="C343" s="283"/>
      <c r="D343" s="283"/>
      <c r="E343" s="283"/>
      <c r="F343" s="283"/>
      <c r="G343" s="283"/>
      <c r="H343" s="283"/>
      <c r="I343" s="300"/>
      <c r="J343" s="284"/>
      <c r="K343" s="285"/>
      <c r="L343" s="285"/>
    </row>
    <row r="344" spans="1:12">
      <c r="A344" s="288"/>
      <c r="B344" s="283"/>
      <c r="C344" s="283"/>
      <c r="D344" s="283"/>
      <c r="E344" s="283"/>
      <c r="F344" s="283"/>
      <c r="G344" s="283"/>
      <c r="H344" s="283"/>
      <c r="I344" s="300"/>
      <c r="J344" s="284"/>
      <c r="K344" s="285"/>
      <c r="L344" s="285"/>
    </row>
    <row r="345" spans="1:12">
      <c r="A345" s="288"/>
      <c r="B345" s="283"/>
      <c r="C345" s="283"/>
      <c r="D345" s="283"/>
      <c r="E345" s="283"/>
      <c r="F345" s="283"/>
      <c r="G345" s="283"/>
      <c r="H345" s="283"/>
      <c r="I345" s="300"/>
      <c r="J345" s="284"/>
      <c r="K345" s="285"/>
      <c r="L345" s="285"/>
    </row>
    <row r="346" spans="1:12">
      <c r="A346" s="288"/>
      <c r="B346" s="283"/>
      <c r="C346" s="283"/>
      <c r="D346" s="283"/>
      <c r="E346" s="283"/>
      <c r="F346" s="283"/>
      <c r="G346" s="283"/>
      <c r="H346" s="283"/>
      <c r="I346" s="300"/>
      <c r="J346" s="284"/>
      <c r="K346" s="285"/>
      <c r="L346" s="285"/>
    </row>
    <row r="347" spans="1:12">
      <c r="A347" s="288"/>
      <c r="B347" s="283"/>
      <c r="C347" s="283"/>
      <c r="D347" s="283"/>
      <c r="E347" s="283"/>
      <c r="F347" s="283"/>
      <c r="G347" s="283"/>
      <c r="H347" s="283"/>
      <c r="I347" s="300"/>
      <c r="J347" s="284"/>
      <c r="K347" s="285"/>
      <c r="L347" s="285"/>
    </row>
    <row r="348" spans="1:12">
      <c r="A348" s="288"/>
      <c r="B348" s="283"/>
      <c r="C348" s="283"/>
      <c r="D348" s="283"/>
      <c r="E348" s="283"/>
      <c r="F348" s="283"/>
      <c r="G348" s="283"/>
      <c r="H348" s="283"/>
      <c r="I348" s="300"/>
      <c r="J348" s="284"/>
      <c r="K348" s="285"/>
      <c r="L348" s="285"/>
    </row>
    <row r="349" spans="1:12">
      <c r="A349" s="288"/>
      <c r="B349" s="283"/>
      <c r="C349" s="283"/>
      <c r="D349" s="283"/>
      <c r="E349" s="283"/>
      <c r="F349" s="283"/>
      <c r="G349" s="283"/>
      <c r="H349" s="283"/>
      <c r="I349" s="300"/>
      <c r="J349" s="284"/>
      <c r="K349" s="285"/>
      <c r="L349" s="285"/>
    </row>
    <row r="350" spans="1:12">
      <c r="A350" s="288"/>
      <c r="B350" s="283"/>
      <c r="C350" s="283"/>
      <c r="D350" s="283"/>
      <c r="E350" s="283"/>
      <c r="F350" s="283"/>
      <c r="G350" s="283"/>
      <c r="H350" s="283"/>
      <c r="I350" s="300"/>
      <c r="J350" s="284"/>
      <c r="K350" s="285"/>
      <c r="L350" s="285"/>
    </row>
    <row r="351" spans="1:12">
      <c r="A351" s="288"/>
      <c r="B351" s="283"/>
      <c r="C351" s="283"/>
      <c r="D351" s="283"/>
      <c r="E351" s="283"/>
      <c r="F351" s="283"/>
      <c r="G351" s="283"/>
      <c r="H351" s="283"/>
      <c r="I351" s="300"/>
      <c r="J351" s="284"/>
      <c r="K351" s="285"/>
      <c r="L351" s="285"/>
    </row>
    <row r="352" spans="1:12">
      <c r="A352" s="288"/>
      <c r="B352" s="283"/>
      <c r="C352" s="283"/>
      <c r="D352" s="283"/>
      <c r="E352" s="283"/>
      <c r="F352" s="283"/>
      <c r="G352" s="283"/>
      <c r="H352" s="283"/>
      <c r="I352" s="300"/>
      <c r="J352" s="284"/>
      <c r="K352" s="285"/>
      <c r="L352" s="285"/>
    </row>
    <row r="353" spans="1:12">
      <c r="A353" s="288"/>
      <c r="B353" s="283"/>
      <c r="C353" s="283"/>
      <c r="D353" s="283"/>
      <c r="E353" s="283"/>
      <c r="F353" s="283"/>
      <c r="G353" s="283"/>
      <c r="H353" s="283"/>
      <c r="I353" s="300"/>
      <c r="J353" s="284"/>
      <c r="K353" s="285"/>
      <c r="L353" s="285"/>
    </row>
    <row r="354" spans="1:12">
      <c r="A354" s="288"/>
      <c r="B354" s="283"/>
      <c r="C354" s="283"/>
      <c r="D354" s="283"/>
      <c r="E354" s="283"/>
      <c r="F354" s="283"/>
      <c r="G354" s="283"/>
      <c r="H354" s="283"/>
      <c r="I354" s="300"/>
      <c r="J354" s="284"/>
      <c r="K354" s="285"/>
      <c r="L354" s="285"/>
    </row>
    <row r="355" spans="1:12">
      <c r="A355" s="288"/>
      <c r="B355" s="283"/>
      <c r="C355" s="283"/>
      <c r="D355" s="283"/>
      <c r="E355" s="283"/>
      <c r="F355" s="283"/>
      <c r="G355" s="283"/>
      <c r="H355" s="283"/>
      <c r="I355" s="300"/>
      <c r="J355" s="284"/>
      <c r="K355" s="285"/>
      <c r="L355" s="285"/>
    </row>
    <row r="356" spans="1:12">
      <c r="A356" s="288"/>
      <c r="B356" s="283"/>
      <c r="C356" s="283"/>
      <c r="D356" s="283"/>
      <c r="E356" s="283"/>
      <c r="F356" s="283"/>
      <c r="G356" s="283"/>
      <c r="H356" s="283"/>
      <c r="I356" s="300"/>
      <c r="J356" s="284"/>
      <c r="K356" s="285"/>
      <c r="L356" s="285"/>
    </row>
    <row r="357" spans="1:12">
      <c r="A357" s="288"/>
      <c r="B357" s="283"/>
      <c r="C357" s="283"/>
      <c r="D357" s="283"/>
      <c r="E357" s="283"/>
      <c r="F357" s="283"/>
      <c r="G357" s="283"/>
      <c r="H357" s="283"/>
      <c r="I357" s="300"/>
      <c r="J357" s="284"/>
      <c r="K357" s="285"/>
      <c r="L357" s="285"/>
    </row>
    <row r="358" spans="1:12">
      <c r="A358" s="288"/>
      <c r="B358" s="283"/>
      <c r="C358" s="283"/>
      <c r="D358" s="283"/>
      <c r="E358" s="283"/>
      <c r="F358" s="283"/>
      <c r="G358" s="283"/>
      <c r="H358" s="283"/>
      <c r="I358" s="300"/>
      <c r="J358" s="284"/>
      <c r="K358" s="285"/>
      <c r="L358" s="285"/>
    </row>
    <row r="359" spans="1:12">
      <c r="A359" s="288"/>
      <c r="B359" s="283"/>
      <c r="C359" s="283"/>
      <c r="D359" s="283"/>
      <c r="E359" s="283"/>
      <c r="F359" s="283"/>
      <c r="G359" s="283"/>
      <c r="H359" s="283"/>
      <c r="I359" s="300"/>
      <c r="J359" s="284"/>
      <c r="K359" s="285"/>
      <c r="L359" s="285"/>
    </row>
    <row r="360" spans="1:12">
      <c r="A360" s="288"/>
      <c r="B360" s="283"/>
      <c r="C360" s="283"/>
      <c r="D360" s="283"/>
      <c r="E360" s="283"/>
      <c r="F360" s="283"/>
      <c r="G360" s="283"/>
      <c r="H360" s="283"/>
      <c r="I360" s="300"/>
      <c r="J360" s="284"/>
      <c r="K360" s="285"/>
      <c r="L360" s="285"/>
    </row>
    <row r="361" spans="1:12">
      <c r="A361" s="288"/>
      <c r="B361" s="283"/>
      <c r="C361" s="283"/>
      <c r="D361" s="283"/>
      <c r="E361" s="283"/>
      <c r="F361" s="283"/>
      <c r="G361" s="283"/>
      <c r="H361" s="283"/>
      <c r="I361" s="300"/>
      <c r="J361" s="284"/>
      <c r="K361" s="285"/>
      <c r="L361" s="285"/>
    </row>
    <row r="362" spans="1:12">
      <c r="A362" s="288"/>
      <c r="B362" s="283"/>
      <c r="C362" s="283"/>
      <c r="D362" s="283"/>
      <c r="E362" s="283"/>
      <c r="F362" s="283"/>
      <c r="G362" s="283"/>
      <c r="H362" s="283"/>
      <c r="I362" s="300"/>
      <c r="J362" s="284"/>
      <c r="K362" s="285"/>
      <c r="L362" s="285"/>
    </row>
    <row r="363" spans="1:12">
      <c r="A363" s="288"/>
      <c r="B363" s="283"/>
      <c r="C363" s="283"/>
      <c r="D363" s="283"/>
      <c r="E363" s="283"/>
      <c r="F363" s="283"/>
      <c r="G363" s="283"/>
      <c r="H363" s="283"/>
      <c r="I363" s="300"/>
      <c r="J363" s="284"/>
      <c r="K363" s="285"/>
      <c r="L363" s="285"/>
    </row>
    <row r="364" spans="1:12">
      <c r="A364" s="288"/>
      <c r="B364" s="283"/>
      <c r="C364" s="283"/>
      <c r="D364" s="283"/>
      <c r="E364" s="283"/>
      <c r="F364" s="283"/>
      <c r="G364" s="283"/>
      <c r="H364" s="283"/>
      <c r="I364" s="300"/>
      <c r="J364" s="284"/>
      <c r="K364" s="285"/>
      <c r="L364" s="285"/>
    </row>
    <row r="365" spans="1:12">
      <c r="A365" s="288"/>
      <c r="B365" s="283"/>
      <c r="C365" s="283"/>
      <c r="D365" s="283"/>
      <c r="E365" s="283"/>
      <c r="F365" s="283"/>
      <c r="G365" s="283"/>
      <c r="H365" s="283"/>
      <c r="I365" s="300"/>
      <c r="J365" s="284"/>
      <c r="K365" s="285"/>
      <c r="L365" s="285"/>
    </row>
    <row r="366" spans="1:12">
      <c r="A366" s="288"/>
      <c r="B366" s="283"/>
      <c r="C366" s="283"/>
      <c r="D366" s="283"/>
      <c r="E366" s="283"/>
      <c r="F366" s="283"/>
      <c r="G366" s="283"/>
      <c r="H366" s="283"/>
      <c r="I366" s="300"/>
      <c r="J366" s="284"/>
      <c r="K366" s="285"/>
      <c r="L366" s="285"/>
    </row>
    <row r="367" spans="1:12">
      <c r="A367" s="288"/>
      <c r="B367" s="283"/>
      <c r="C367" s="283"/>
      <c r="D367" s="283"/>
      <c r="E367" s="283"/>
      <c r="F367" s="283"/>
      <c r="G367" s="283"/>
      <c r="H367" s="283"/>
      <c r="I367" s="300"/>
      <c r="J367" s="284"/>
      <c r="K367" s="285"/>
      <c r="L367" s="285"/>
    </row>
    <row r="368" spans="1:12">
      <c r="A368" s="288"/>
      <c r="B368" s="283"/>
      <c r="C368" s="283"/>
      <c r="D368" s="283"/>
      <c r="E368" s="283"/>
      <c r="F368" s="283"/>
      <c r="G368" s="283"/>
      <c r="H368" s="283"/>
      <c r="I368" s="300"/>
      <c r="J368" s="284"/>
      <c r="K368" s="285"/>
      <c r="L368" s="285"/>
    </row>
    <row r="369" spans="1:12">
      <c r="A369" s="288"/>
      <c r="B369" s="283"/>
      <c r="C369" s="283"/>
      <c r="D369" s="283"/>
      <c r="E369" s="283"/>
      <c r="F369" s="283"/>
      <c r="G369" s="283"/>
      <c r="H369" s="283"/>
      <c r="I369" s="300"/>
      <c r="J369" s="284"/>
      <c r="K369" s="285"/>
      <c r="L369" s="285"/>
    </row>
    <row r="370" spans="1:12">
      <c r="A370" s="288"/>
      <c r="B370" s="283"/>
      <c r="C370" s="283"/>
      <c r="D370" s="283"/>
      <c r="E370" s="283"/>
      <c r="F370" s="283"/>
      <c r="G370" s="283"/>
      <c r="H370" s="283"/>
      <c r="I370" s="300"/>
      <c r="J370" s="284"/>
      <c r="K370" s="285"/>
      <c r="L370" s="285"/>
    </row>
    <row r="371" spans="1:12">
      <c r="A371" s="288"/>
      <c r="B371" s="283"/>
      <c r="C371" s="283"/>
      <c r="D371" s="283"/>
      <c r="E371" s="283"/>
      <c r="F371" s="283"/>
      <c r="G371" s="283"/>
      <c r="H371" s="283"/>
      <c r="I371" s="300"/>
      <c r="J371" s="284"/>
      <c r="K371" s="285"/>
      <c r="L371" s="285"/>
    </row>
    <row r="372" spans="1:12">
      <c r="A372" s="288"/>
      <c r="B372" s="283"/>
      <c r="C372" s="283"/>
      <c r="D372" s="283"/>
      <c r="E372" s="283"/>
      <c r="F372" s="283"/>
      <c r="G372" s="283"/>
      <c r="H372" s="283"/>
      <c r="I372" s="300"/>
      <c r="J372" s="284"/>
      <c r="K372" s="285"/>
      <c r="L372" s="285"/>
    </row>
    <row r="373" spans="1:12">
      <c r="A373" s="288"/>
      <c r="B373" s="283"/>
      <c r="C373" s="283"/>
      <c r="D373" s="283"/>
      <c r="E373" s="283"/>
      <c r="F373" s="283"/>
      <c r="G373" s="283"/>
      <c r="H373" s="283"/>
      <c r="I373" s="300"/>
      <c r="J373" s="284"/>
      <c r="K373" s="285"/>
      <c r="L373" s="285"/>
    </row>
    <row r="374" spans="1:12">
      <c r="A374" s="288"/>
      <c r="B374" s="283"/>
      <c r="C374" s="283"/>
      <c r="D374" s="283"/>
      <c r="E374" s="283"/>
      <c r="F374" s="283"/>
      <c r="G374" s="283"/>
      <c r="H374" s="283"/>
      <c r="I374" s="300"/>
      <c r="J374" s="284"/>
      <c r="K374" s="285"/>
      <c r="L374" s="285"/>
    </row>
    <row r="375" spans="1:12">
      <c r="A375" s="288"/>
      <c r="B375" s="283"/>
      <c r="C375" s="283"/>
      <c r="D375" s="283"/>
      <c r="E375" s="283"/>
      <c r="F375" s="283"/>
      <c r="G375" s="283"/>
      <c r="H375" s="283"/>
      <c r="I375" s="300"/>
      <c r="J375" s="284"/>
      <c r="K375" s="285"/>
      <c r="L375" s="285"/>
    </row>
    <row r="376" spans="1:12">
      <c r="A376" s="288"/>
      <c r="B376" s="283"/>
      <c r="C376" s="283"/>
      <c r="D376" s="283"/>
      <c r="E376" s="283"/>
      <c r="F376" s="283"/>
      <c r="G376" s="283"/>
      <c r="H376" s="283"/>
      <c r="I376" s="300"/>
      <c r="J376" s="284"/>
      <c r="K376" s="285"/>
      <c r="L376" s="285"/>
    </row>
    <row r="377" spans="1:12">
      <c r="A377" s="288"/>
      <c r="B377" s="283"/>
      <c r="C377" s="283"/>
      <c r="D377" s="283"/>
      <c r="E377" s="283"/>
      <c r="F377" s="283"/>
      <c r="G377" s="283"/>
      <c r="H377" s="283"/>
      <c r="I377" s="300"/>
      <c r="J377" s="284"/>
      <c r="K377" s="285"/>
      <c r="L377" s="285"/>
    </row>
    <row r="378" spans="1:12">
      <c r="A378" s="288"/>
      <c r="B378" s="283"/>
      <c r="C378" s="283"/>
      <c r="D378" s="283"/>
      <c r="E378" s="283"/>
      <c r="F378" s="283"/>
      <c r="G378" s="283"/>
      <c r="H378" s="283"/>
      <c r="I378" s="300"/>
      <c r="J378" s="284"/>
      <c r="K378" s="285"/>
      <c r="L378" s="285"/>
    </row>
    <row r="379" spans="1:12">
      <c r="A379" s="288"/>
      <c r="B379" s="283"/>
      <c r="C379" s="283"/>
      <c r="D379" s="283"/>
      <c r="E379" s="283"/>
      <c r="F379" s="283"/>
      <c r="G379" s="283"/>
      <c r="H379" s="283"/>
      <c r="I379" s="300"/>
      <c r="J379" s="284"/>
      <c r="K379" s="285"/>
      <c r="L379" s="285"/>
    </row>
    <row r="380" spans="1:12">
      <c r="A380" s="288"/>
      <c r="B380" s="283"/>
      <c r="C380" s="283"/>
      <c r="D380" s="283"/>
      <c r="E380" s="283"/>
      <c r="F380" s="283"/>
      <c r="G380" s="283"/>
      <c r="H380" s="283"/>
      <c r="I380" s="300"/>
      <c r="J380" s="284"/>
      <c r="K380" s="285"/>
      <c r="L380" s="285"/>
    </row>
    <row r="381" spans="1:12">
      <c r="A381" s="288"/>
      <c r="B381" s="283"/>
      <c r="C381" s="283"/>
      <c r="D381" s="283"/>
      <c r="E381" s="283"/>
      <c r="F381" s="283"/>
      <c r="G381" s="283"/>
      <c r="H381" s="283"/>
      <c r="I381" s="300"/>
      <c r="J381" s="284"/>
      <c r="K381" s="285"/>
      <c r="L381" s="285"/>
    </row>
    <row r="382" spans="1:12">
      <c r="A382" s="288"/>
      <c r="B382" s="283"/>
      <c r="C382" s="283"/>
      <c r="D382" s="283"/>
      <c r="E382" s="283"/>
      <c r="F382" s="283"/>
      <c r="G382" s="283"/>
      <c r="H382" s="283"/>
      <c r="I382" s="300"/>
      <c r="J382" s="284"/>
      <c r="K382" s="285"/>
      <c r="L382" s="285"/>
    </row>
    <row r="383" spans="1:12">
      <c r="A383" s="288"/>
      <c r="B383" s="283"/>
      <c r="C383" s="283"/>
      <c r="D383" s="283"/>
      <c r="E383" s="283"/>
      <c r="F383" s="283"/>
      <c r="G383" s="283"/>
      <c r="H383" s="283"/>
      <c r="I383" s="300"/>
      <c r="J383" s="284"/>
      <c r="K383" s="285"/>
      <c r="L383" s="285"/>
    </row>
    <row r="384" spans="1:12">
      <c r="A384" s="288"/>
      <c r="B384" s="283"/>
      <c r="C384" s="283"/>
      <c r="D384" s="283"/>
      <c r="E384" s="283"/>
      <c r="F384" s="283"/>
      <c r="G384" s="283"/>
      <c r="H384" s="283"/>
      <c r="I384" s="300"/>
      <c r="J384" s="284"/>
      <c r="K384" s="285"/>
      <c r="L384" s="285"/>
    </row>
    <row r="385" spans="1:12">
      <c r="A385" s="288"/>
      <c r="B385" s="283"/>
      <c r="C385" s="283"/>
      <c r="D385" s="283"/>
      <c r="E385" s="283"/>
      <c r="F385" s="283"/>
      <c r="G385" s="283"/>
      <c r="H385" s="283"/>
      <c r="I385" s="300"/>
      <c r="J385" s="284"/>
      <c r="K385" s="285"/>
      <c r="L385" s="285"/>
    </row>
    <row r="386" spans="1:12">
      <c r="A386" s="288"/>
      <c r="B386" s="283"/>
      <c r="C386" s="283"/>
      <c r="D386" s="283"/>
      <c r="E386" s="283"/>
      <c r="F386" s="283"/>
      <c r="G386" s="283"/>
      <c r="H386" s="283"/>
      <c r="I386" s="300"/>
      <c r="J386" s="284"/>
      <c r="K386" s="285"/>
      <c r="L386" s="285"/>
    </row>
    <row r="387" spans="1:12">
      <c r="A387" s="288"/>
      <c r="B387" s="283"/>
      <c r="C387" s="283"/>
      <c r="D387" s="283"/>
      <c r="E387" s="283"/>
      <c r="F387" s="283"/>
      <c r="G387" s="283"/>
      <c r="H387" s="283"/>
      <c r="I387" s="300"/>
      <c r="J387" s="284"/>
      <c r="K387" s="285"/>
      <c r="L387" s="285"/>
    </row>
    <row r="388" spans="1:12">
      <c r="A388" s="288"/>
      <c r="B388" s="283"/>
      <c r="C388" s="283"/>
      <c r="D388" s="283"/>
      <c r="E388" s="283"/>
      <c r="F388" s="283"/>
      <c r="G388" s="283"/>
      <c r="H388" s="283"/>
      <c r="I388" s="300"/>
      <c r="J388" s="284"/>
      <c r="K388" s="285"/>
      <c r="L388" s="285"/>
    </row>
    <row r="389" spans="1:12">
      <c r="A389" s="288"/>
      <c r="B389" s="283"/>
      <c r="C389" s="283"/>
      <c r="D389" s="283"/>
      <c r="E389" s="283"/>
      <c r="F389" s="283"/>
      <c r="G389" s="283"/>
      <c r="H389" s="283"/>
      <c r="I389" s="300"/>
      <c r="J389" s="284"/>
      <c r="K389" s="285"/>
      <c r="L389" s="285"/>
    </row>
    <row r="390" spans="1:12">
      <c r="A390" s="288"/>
      <c r="B390" s="283"/>
      <c r="C390" s="283"/>
      <c r="D390" s="283"/>
      <c r="E390" s="283"/>
      <c r="F390" s="283"/>
      <c r="G390" s="283"/>
      <c r="H390" s="283"/>
      <c r="I390" s="300"/>
      <c r="J390" s="284"/>
      <c r="K390" s="285"/>
      <c r="L390" s="285"/>
    </row>
    <row r="391" spans="1:12">
      <c r="A391" s="288"/>
      <c r="B391" s="283"/>
      <c r="C391" s="283"/>
      <c r="D391" s="283"/>
      <c r="E391" s="283"/>
      <c r="F391" s="283"/>
      <c r="G391" s="283"/>
      <c r="H391" s="283"/>
      <c r="I391" s="300"/>
      <c r="J391" s="284"/>
      <c r="K391" s="285"/>
      <c r="L391" s="285"/>
    </row>
    <row r="392" spans="1:12">
      <c r="A392" s="288"/>
      <c r="B392" s="283"/>
      <c r="C392" s="283"/>
      <c r="D392" s="283"/>
      <c r="E392" s="283"/>
      <c r="F392" s="283"/>
      <c r="G392" s="283"/>
      <c r="H392" s="283"/>
      <c r="I392" s="300"/>
      <c r="J392" s="284"/>
      <c r="K392" s="285"/>
      <c r="L392" s="285"/>
    </row>
    <row r="393" spans="1:12">
      <c r="A393" s="288"/>
      <c r="B393" s="283"/>
      <c r="C393" s="283"/>
      <c r="D393" s="283"/>
      <c r="E393" s="283"/>
      <c r="F393" s="283"/>
      <c r="G393" s="283"/>
      <c r="H393" s="283"/>
      <c r="I393" s="300"/>
      <c r="J393" s="284"/>
      <c r="K393" s="285"/>
      <c r="L393" s="285"/>
    </row>
    <row r="394" spans="1:12">
      <c r="A394" s="288"/>
      <c r="B394" s="283"/>
      <c r="C394" s="283"/>
      <c r="D394" s="283"/>
      <c r="E394" s="283"/>
      <c r="F394" s="283"/>
      <c r="G394" s="283"/>
      <c r="H394" s="283"/>
      <c r="I394" s="300"/>
      <c r="J394" s="284"/>
      <c r="K394" s="285"/>
      <c r="L394" s="285"/>
    </row>
    <row r="395" spans="1:12">
      <c r="A395" s="288"/>
      <c r="B395" s="283"/>
      <c r="C395" s="283"/>
      <c r="D395" s="283"/>
      <c r="E395" s="283"/>
      <c r="F395" s="283"/>
      <c r="G395" s="283"/>
      <c r="H395" s="283"/>
      <c r="I395" s="300"/>
      <c r="J395" s="284"/>
      <c r="K395" s="285"/>
      <c r="L395" s="285"/>
    </row>
    <row r="396" spans="1:12">
      <c r="A396" s="288"/>
      <c r="B396" s="283"/>
      <c r="C396" s="283"/>
      <c r="D396" s="283"/>
      <c r="E396" s="283"/>
      <c r="F396" s="283"/>
      <c r="G396" s="283"/>
      <c r="H396" s="283"/>
      <c r="I396" s="300"/>
      <c r="J396" s="284"/>
      <c r="K396" s="285"/>
      <c r="L396" s="285"/>
    </row>
    <row r="397" spans="1:12">
      <c r="A397" s="288"/>
      <c r="B397" s="283"/>
      <c r="C397" s="283"/>
      <c r="D397" s="283"/>
      <c r="E397" s="283"/>
      <c r="F397" s="283"/>
      <c r="G397" s="283"/>
      <c r="H397" s="283"/>
      <c r="I397" s="300"/>
      <c r="J397" s="284"/>
      <c r="K397" s="285"/>
      <c r="L397" s="285"/>
    </row>
    <row r="398" spans="1:12">
      <c r="A398" s="288"/>
      <c r="B398" s="283"/>
      <c r="C398" s="283"/>
      <c r="D398" s="283"/>
      <c r="E398" s="283"/>
      <c r="F398" s="283"/>
      <c r="G398" s="283"/>
      <c r="H398" s="283"/>
      <c r="I398" s="300"/>
      <c r="J398" s="284"/>
      <c r="K398" s="285"/>
      <c r="L398" s="285"/>
    </row>
    <row r="399" spans="1:12">
      <c r="A399" s="288"/>
      <c r="B399" s="283"/>
      <c r="C399" s="283"/>
      <c r="D399" s="283"/>
      <c r="E399" s="283"/>
      <c r="F399" s="283"/>
      <c r="G399" s="283"/>
      <c r="H399" s="283"/>
      <c r="I399" s="300"/>
      <c r="J399" s="284"/>
      <c r="K399" s="285"/>
      <c r="L399" s="285"/>
    </row>
    <row r="400" spans="1:12">
      <c r="A400" s="288"/>
      <c r="B400" s="283"/>
      <c r="C400" s="283"/>
      <c r="D400" s="283"/>
      <c r="E400" s="283"/>
      <c r="F400" s="283"/>
      <c r="G400" s="283"/>
      <c r="H400" s="283"/>
      <c r="I400" s="300"/>
      <c r="J400" s="284"/>
      <c r="K400" s="285"/>
      <c r="L400" s="285"/>
    </row>
    <row r="401" spans="1:12">
      <c r="A401" s="288"/>
      <c r="B401" s="283"/>
      <c r="C401" s="283"/>
      <c r="D401" s="283"/>
      <c r="E401" s="283"/>
      <c r="F401" s="283"/>
      <c r="G401" s="283"/>
      <c r="H401" s="283"/>
      <c r="I401" s="300"/>
      <c r="J401" s="284"/>
      <c r="K401" s="285"/>
      <c r="L401" s="285"/>
    </row>
    <row r="402" spans="1:12">
      <c r="A402" s="288"/>
      <c r="B402" s="283"/>
      <c r="C402" s="283"/>
      <c r="D402" s="283"/>
      <c r="E402" s="283"/>
      <c r="F402" s="283"/>
      <c r="G402" s="283"/>
      <c r="H402" s="283"/>
      <c r="I402" s="300"/>
      <c r="J402" s="284"/>
      <c r="K402" s="285"/>
      <c r="L402" s="285"/>
    </row>
    <row r="403" spans="1:12">
      <c r="A403" s="288"/>
      <c r="B403" s="283"/>
      <c r="C403" s="283"/>
      <c r="D403" s="283"/>
      <c r="E403" s="283"/>
      <c r="F403" s="283"/>
      <c r="G403" s="283"/>
      <c r="H403" s="283"/>
      <c r="I403" s="300"/>
      <c r="J403" s="284"/>
      <c r="K403" s="285"/>
      <c r="L403" s="285"/>
    </row>
    <row r="404" spans="1:12">
      <c r="A404" s="288"/>
      <c r="B404" s="283"/>
      <c r="C404" s="283"/>
      <c r="D404" s="283"/>
      <c r="E404" s="283"/>
      <c r="F404" s="283"/>
      <c r="G404" s="283"/>
      <c r="H404" s="283"/>
      <c r="I404" s="300"/>
      <c r="J404" s="284"/>
      <c r="K404" s="285"/>
      <c r="L404" s="285"/>
    </row>
    <row r="405" spans="1:12">
      <c r="A405" s="288"/>
      <c r="B405" s="283"/>
      <c r="C405" s="283"/>
      <c r="D405" s="283"/>
      <c r="E405" s="283"/>
      <c r="F405" s="283"/>
      <c r="G405" s="283"/>
      <c r="H405" s="283"/>
      <c r="I405" s="300"/>
      <c r="J405" s="284"/>
      <c r="K405" s="285"/>
      <c r="L405" s="285"/>
    </row>
    <row r="406" spans="1:12">
      <c r="A406" s="288"/>
      <c r="B406" s="283"/>
      <c r="C406" s="283"/>
      <c r="D406" s="283"/>
      <c r="E406" s="283"/>
      <c r="F406" s="283"/>
      <c r="G406" s="283"/>
      <c r="H406" s="283"/>
      <c r="I406" s="300"/>
      <c r="J406" s="284"/>
      <c r="K406" s="285"/>
      <c r="L406" s="285"/>
    </row>
    <row r="407" spans="1:12">
      <c r="A407" s="288"/>
      <c r="B407" s="283"/>
      <c r="C407" s="283"/>
      <c r="D407" s="283"/>
      <c r="E407" s="283"/>
      <c r="F407" s="283"/>
      <c r="G407" s="283"/>
      <c r="H407" s="283"/>
      <c r="I407" s="300"/>
      <c r="J407" s="284"/>
      <c r="K407" s="285"/>
      <c r="L407" s="285"/>
    </row>
    <row r="408" spans="1:12">
      <c r="A408" s="288"/>
      <c r="B408" s="283"/>
      <c r="C408" s="283"/>
      <c r="D408" s="283"/>
      <c r="E408" s="283"/>
      <c r="F408" s="283"/>
      <c r="G408" s="283"/>
      <c r="H408" s="283"/>
      <c r="I408" s="300"/>
      <c r="J408" s="284"/>
      <c r="K408" s="285"/>
      <c r="L408" s="285"/>
    </row>
    <row r="409" spans="1:12">
      <c r="A409" s="288"/>
      <c r="B409" s="283"/>
      <c r="C409" s="283"/>
      <c r="D409" s="283"/>
      <c r="E409" s="283"/>
      <c r="F409" s="283"/>
      <c r="G409" s="283"/>
      <c r="H409" s="283"/>
      <c r="I409" s="300"/>
      <c r="J409" s="284"/>
      <c r="K409" s="285"/>
      <c r="L409" s="285"/>
    </row>
    <row r="410" spans="1:12">
      <c r="A410" s="288"/>
      <c r="B410" s="283"/>
      <c r="C410" s="283"/>
      <c r="D410" s="283"/>
      <c r="E410" s="283"/>
      <c r="F410" s="283"/>
      <c r="G410" s="283"/>
      <c r="H410" s="283"/>
      <c r="I410" s="300"/>
      <c r="J410" s="284"/>
      <c r="K410" s="285"/>
      <c r="L410" s="285"/>
    </row>
    <row r="411" spans="1:12">
      <c r="A411" s="288"/>
      <c r="B411" s="283"/>
      <c r="C411" s="283"/>
      <c r="D411" s="283"/>
      <c r="E411" s="283"/>
      <c r="F411" s="283"/>
      <c r="G411" s="283"/>
      <c r="H411" s="283"/>
      <c r="I411" s="300"/>
      <c r="J411" s="284"/>
      <c r="K411" s="285"/>
      <c r="L411" s="285"/>
    </row>
    <row r="412" spans="1:12">
      <c r="A412" s="288"/>
      <c r="B412" s="283"/>
      <c r="C412" s="283"/>
      <c r="D412" s="283"/>
      <c r="E412" s="283"/>
      <c r="F412" s="283"/>
      <c r="G412" s="283"/>
      <c r="H412" s="283"/>
      <c r="I412" s="300"/>
      <c r="J412" s="284"/>
      <c r="K412" s="285"/>
      <c r="L412" s="285"/>
    </row>
    <row r="413" spans="1:12">
      <c r="A413" s="288"/>
      <c r="B413" s="283"/>
      <c r="C413" s="283"/>
      <c r="D413" s="283"/>
      <c r="E413" s="283"/>
      <c r="F413" s="283"/>
      <c r="G413" s="283"/>
      <c r="H413" s="283"/>
      <c r="I413" s="300"/>
      <c r="J413" s="284"/>
      <c r="K413" s="285"/>
      <c r="L413" s="285"/>
    </row>
    <row r="414" spans="1:12">
      <c r="A414" s="288"/>
      <c r="B414" s="283"/>
      <c r="C414" s="283"/>
      <c r="D414" s="283"/>
      <c r="E414" s="283"/>
      <c r="F414" s="283"/>
      <c r="G414" s="283"/>
      <c r="H414" s="283"/>
      <c r="I414" s="300"/>
      <c r="J414" s="284"/>
      <c r="K414" s="285"/>
      <c r="L414" s="285"/>
    </row>
    <row r="415" spans="1:12">
      <c r="A415" s="288"/>
      <c r="B415" s="283"/>
      <c r="C415" s="283"/>
      <c r="D415" s="283"/>
      <c r="E415" s="283"/>
      <c r="F415" s="283"/>
      <c r="G415" s="283"/>
      <c r="H415" s="283"/>
      <c r="I415" s="300"/>
      <c r="J415" s="284"/>
      <c r="K415" s="285"/>
      <c r="L415" s="285"/>
    </row>
    <row r="416" spans="1:12">
      <c r="A416" s="288"/>
      <c r="B416" s="283"/>
      <c r="C416" s="283"/>
      <c r="D416" s="283"/>
      <c r="E416" s="283"/>
      <c r="F416" s="283"/>
      <c r="G416" s="283"/>
      <c r="H416" s="283"/>
      <c r="I416" s="300"/>
      <c r="J416" s="284"/>
      <c r="K416" s="285"/>
      <c r="L416" s="285"/>
    </row>
    <row r="417" spans="1:12">
      <c r="A417" s="288"/>
      <c r="B417" s="283"/>
      <c r="C417" s="283"/>
      <c r="D417" s="283"/>
      <c r="E417" s="283"/>
      <c r="F417" s="283"/>
      <c r="G417" s="283"/>
      <c r="H417" s="283"/>
      <c r="I417" s="300"/>
      <c r="J417" s="284"/>
      <c r="K417" s="285"/>
      <c r="L417" s="285"/>
    </row>
    <row r="418" spans="1:12">
      <c r="A418" s="288"/>
      <c r="B418" s="283"/>
      <c r="C418" s="283"/>
      <c r="D418" s="283"/>
      <c r="E418" s="283"/>
      <c r="F418" s="283"/>
      <c r="G418" s="283"/>
      <c r="H418" s="283"/>
      <c r="I418" s="300"/>
      <c r="J418" s="284"/>
      <c r="K418" s="285"/>
      <c r="L418" s="285"/>
    </row>
    <row r="419" spans="1:12">
      <c r="A419" s="288"/>
      <c r="B419" s="283"/>
      <c r="C419" s="283"/>
      <c r="D419" s="283"/>
      <c r="E419" s="283"/>
      <c r="F419" s="283"/>
      <c r="G419" s="283"/>
      <c r="H419" s="283"/>
      <c r="I419" s="300"/>
      <c r="J419" s="284"/>
      <c r="K419" s="285"/>
      <c r="L419" s="285"/>
    </row>
    <row r="420" spans="1:12">
      <c r="A420" s="288"/>
      <c r="B420" s="283"/>
      <c r="C420" s="283"/>
      <c r="D420" s="283"/>
      <c r="E420" s="283"/>
      <c r="F420" s="283"/>
      <c r="G420" s="283"/>
      <c r="H420" s="283"/>
      <c r="I420" s="300"/>
      <c r="J420" s="284"/>
      <c r="K420" s="285"/>
      <c r="L420" s="285"/>
    </row>
    <row r="421" spans="1:12">
      <c r="A421" s="288"/>
      <c r="B421" s="283"/>
      <c r="C421" s="283"/>
      <c r="D421" s="283"/>
      <c r="E421" s="283"/>
      <c r="F421" s="283"/>
      <c r="G421" s="283"/>
      <c r="H421" s="283"/>
      <c r="I421" s="300"/>
      <c r="J421" s="284"/>
      <c r="K421" s="285"/>
      <c r="L421" s="285"/>
    </row>
    <row r="422" spans="1:12">
      <c r="A422" s="288"/>
      <c r="B422" s="283"/>
      <c r="C422" s="283"/>
      <c r="D422" s="283"/>
      <c r="E422" s="283"/>
      <c r="F422" s="283"/>
      <c r="G422" s="283"/>
      <c r="H422" s="283"/>
      <c r="I422" s="300"/>
      <c r="J422" s="284"/>
      <c r="K422" s="285"/>
      <c r="L422" s="285"/>
    </row>
    <row r="423" spans="1:12">
      <c r="A423" s="288"/>
      <c r="B423" s="283"/>
      <c r="C423" s="283"/>
      <c r="D423" s="283"/>
      <c r="E423" s="283"/>
      <c r="F423" s="283"/>
      <c r="G423" s="283"/>
      <c r="H423" s="283"/>
      <c r="I423" s="300"/>
      <c r="J423" s="284"/>
      <c r="K423" s="285"/>
      <c r="L423" s="285"/>
    </row>
    <row r="424" spans="1:12">
      <c r="A424" s="288"/>
      <c r="B424" s="283"/>
      <c r="C424" s="283"/>
      <c r="D424" s="283"/>
      <c r="E424" s="283"/>
      <c r="F424" s="283"/>
      <c r="G424" s="283"/>
      <c r="H424" s="283"/>
      <c r="I424" s="300"/>
      <c r="J424" s="284"/>
      <c r="K424" s="285"/>
      <c r="L424" s="285"/>
    </row>
    <row r="425" spans="1:12">
      <c r="A425" s="288"/>
      <c r="B425" s="283"/>
      <c r="C425" s="283"/>
      <c r="D425" s="283"/>
      <c r="E425" s="283"/>
      <c r="F425" s="283"/>
      <c r="G425" s="283"/>
      <c r="H425" s="283"/>
      <c r="I425" s="300"/>
      <c r="J425" s="284"/>
      <c r="K425" s="285"/>
      <c r="L425" s="285"/>
    </row>
    <row r="426" spans="1:12">
      <c r="A426" s="288"/>
      <c r="B426" s="283"/>
      <c r="C426" s="283"/>
      <c r="D426" s="283"/>
      <c r="E426" s="283"/>
      <c r="F426" s="283"/>
      <c r="G426" s="283"/>
      <c r="H426" s="283"/>
      <c r="I426" s="300"/>
      <c r="J426" s="284"/>
      <c r="K426" s="285"/>
      <c r="L426" s="285"/>
    </row>
    <row r="427" spans="1:12">
      <c r="A427" s="288"/>
      <c r="B427" s="283"/>
      <c r="C427" s="283"/>
      <c r="D427" s="283"/>
      <c r="E427" s="283"/>
      <c r="F427" s="283"/>
      <c r="G427" s="283"/>
      <c r="H427" s="283"/>
      <c r="I427" s="300"/>
      <c r="J427" s="284"/>
      <c r="K427" s="285"/>
      <c r="L427" s="285"/>
    </row>
    <row r="428" spans="1:12">
      <c r="A428" s="288"/>
      <c r="B428" s="283"/>
      <c r="C428" s="283"/>
      <c r="D428" s="283"/>
      <c r="E428" s="283"/>
      <c r="F428" s="283"/>
      <c r="G428" s="283"/>
      <c r="H428" s="283"/>
      <c r="I428" s="300"/>
      <c r="J428" s="284"/>
      <c r="K428" s="285"/>
      <c r="L428" s="285"/>
    </row>
    <row r="429" spans="1:12">
      <c r="A429" s="288"/>
      <c r="B429" s="283"/>
      <c r="C429" s="283"/>
      <c r="D429" s="283"/>
      <c r="E429" s="283"/>
      <c r="F429" s="283"/>
      <c r="G429" s="283"/>
      <c r="H429" s="283"/>
      <c r="I429" s="300"/>
      <c r="J429" s="284"/>
      <c r="K429" s="285"/>
      <c r="L429" s="285"/>
    </row>
    <row r="430" spans="1:12">
      <c r="A430" s="288"/>
      <c r="B430" s="283"/>
      <c r="C430" s="283"/>
      <c r="D430" s="283"/>
      <c r="E430" s="283"/>
      <c r="F430" s="283"/>
      <c r="G430" s="283"/>
      <c r="H430" s="283"/>
      <c r="I430" s="300"/>
      <c r="J430" s="284"/>
      <c r="K430" s="285"/>
      <c r="L430" s="285"/>
    </row>
    <row r="431" spans="1:12">
      <c r="A431" s="288"/>
      <c r="B431" s="283"/>
      <c r="C431" s="283"/>
      <c r="D431" s="283"/>
      <c r="E431" s="283"/>
      <c r="F431" s="283"/>
      <c r="G431" s="283"/>
      <c r="H431" s="283"/>
      <c r="I431" s="300"/>
      <c r="J431" s="284"/>
      <c r="K431" s="285"/>
      <c r="L431" s="285"/>
    </row>
    <row r="432" spans="1:12">
      <c r="A432" s="288"/>
      <c r="B432" s="283"/>
      <c r="C432" s="283"/>
      <c r="D432" s="283"/>
      <c r="E432" s="283"/>
      <c r="F432" s="283"/>
      <c r="G432" s="283"/>
      <c r="H432" s="283"/>
      <c r="I432" s="300"/>
      <c r="J432" s="284"/>
      <c r="K432" s="285"/>
      <c r="L432" s="285"/>
    </row>
    <row r="433" spans="1:12">
      <c r="A433" s="288"/>
      <c r="B433" s="283"/>
      <c r="C433" s="283"/>
      <c r="D433" s="283"/>
      <c r="E433" s="283"/>
      <c r="F433" s="283"/>
      <c r="G433" s="283"/>
      <c r="H433" s="283"/>
      <c r="I433" s="300"/>
      <c r="J433" s="284"/>
      <c r="K433" s="285"/>
      <c r="L433" s="285"/>
    </row>
    <row r="434" spans="1:12">
      <c r="A434" s="288"/>
      <c r="B434" s="283"/>
      <c r="C434" s="283"/>
      <c r="D434" s="283"/>
      <c r="E434" s="283"/>
      <c r="F434" s="283"/>
      <c r="G434" s="283"/>
      <c r="H434" s="283"/>
      <c r="I434" s="300"/>
      <c r="J434" s="284"/>
      <c r="K434" s="285"/>
      <c r="L434" s="285"/>
    </row>
    <row r="435" spans="1:12">
      <c r="A435" s="288"/>
      <c r="B435" s="283"/>
      <c r="C435" s="283"/>
      <c r="D435" s="283"/>
      <c r="E435" s="283"/>
      <c r="F435" s="283"/>
      <c r="G435" s="283"/>
      <c r="H435" s="283"/>
      <c r="I435" s="300"/>
      <c r="J435" s="284"/>
      <c r="K435" s="285"/>
      <c r="L435" s="285"/>
    </row>
    <row r="436" spans="1:12">
      <c r="A436" s="288"/>
      <c r="B436" s="283"/>
      <c r="C436" s="283"/>
      <c r="D436" s="283"/>
      <c r="E436" s="283"/>
      <c r="F436" s="283"/>
      <c r="G436" s="283"/>
      <c r="H436" s="283"/>
      <c r="I436" s="300"/>
      <c r="J436" s="284"/>
      <c r="K436" s="285"/>
      <c r="L436" s="285"/>
    </row>
    <row r="437" spans="1:12">
      <c r="A437" s="288"/>
      <c r="B437" s="283"/>
      <c r="C437" s="283"/>
      <c r="D437" s="283"/>
      <c r="E437" s="283"/>
      <c r="F437" s="283"/>
      <c r="G437" s="283"/>
      <c r="H437" s="283"/>
      <c r="I437" s="300"/>
      <c r="J437" s="284"/>
      <c r="K437" s="285"/>
      <c r="L437" s="285"/>
    </row>
    <row r="438" spans="1:12">
      <c r="A438" s="288"/>
      <c r="B438" s="283"/>
      <c r="C438" s="283"/>
      <c r="D438" s="283"/>
      <c r="E438" s="283"/>
      <c r="F438" s="283"/>
      <c r="G438" s="283"/>
      <c r="H438" s="283"/>
      <c r="I438" s="300"/>
      <c r="J438" s="284"/>
      <c r="K438" s="285"/>
      <c r="L438" s="285"/>
    </row>
    <row r="439" spans="1:12">
      <c r="A439" s="288"/>
      <c r="B439" s="283"/>
      <c r="C439" s="283"/>
      <c r="D439" s="283"/>
      <c r="E439" s="283"/>
      <c r="F439" s="283"/>
      <c r="G439" s="283"/>
      <c r="H439" s="283"/>
      <c r="I439" s="300"/>
      <c r="J439" s="284"/>
      <c r="K439" s="285"/>
      <c r="L439" s="285"/>
    </row>
    <row r="440" spans="1:12">
      <c r="A440" s="288"/>
      <c r="B440" s="283"/>
      <c r="C440" s="283"/>
      <c r="D440" s="283"/>
      <c r="E440" s="283"/>
      <c r="F440" s="283"/>
      <c r="G440" s="283"/>
      <c r="H440" s="283"/>
      <c r="I440" s="300"/>
      <c r="J440" s="284"/>
      <c r="K440" s="285"/>
      <c r="L440" s="285"/>
    </row>
    <row r="441" spans="1:12">
      <c r="A441" s="288"/>
      <c r="B441" s="283"/>
      <c r="C441" s="283"/>
      <c r="D441" s="283"/>
      <c r="E441" s="283"/>
      <c r="F441" s="283"/>
      <c r="G441" s="283"/>
      <c r="H441" s="283"/>
      <c r="I441" s="300"/>
      <c r="J441" s="284"/>
      <c r="K441" s="285"/>
      <c r="L441" s="285"/>
    </row>
    <row r="442" spans="1:12">
      <c r="A442" s="288"/>
      <c r="B442" s="283"/>
      <c r="C442" s="283"/>
      <c r="D442" s="283"/>
      <c r="E442" s="283"/>
      <c r="F442" s="283"/>
      <c r="G442" s="283"/>
      <c r="H442" s="283"/>
      <c r="I442" s="300"/>
      <c r="J442" s="284"/>
      <c r="K442" s="285"/>
      <c r="L442" s="285"/>
    </row>
    <row r="443" spans="1:12">
      <c r="A443" s="288"/>
      <c r="B443" s="283"/>
      <c r="C443" s="283"/>
      <c r="D443" s="283"/>
      <c r="E443" s="283"/>
      <c r="F443" s="283"/>
      <c r="G443" s="283"/>
      <c r="H443" s="283"/>
      <c r="I443" s="300"/>
      <c r="J443" s="284"/>
      <c r="K443" s="285"/>
      <c r="L443" s="285"/>
    </row>
    <row r="444" spans="1:12">
      <c r="A444" s="288"/>
      <c r="B444" s="283"/>
      <c r="C444" s="283"/>
      <c r="D444" s="283"/>
      <c r="E444" s="283"/>
      <c r="F444" s="283"/>
      <c r="G444" s="283"/>
      <c r="H444" s="283"/>
      <c r="I444" s="300"/>
      <c r="J444" s="284"/>
      <c r="K444" s="285"/>
      <c r="L444" s="285"/>
    </row>
    <row r="445" spans="1:12">
      <c r="A445" s="288"/>
      <c r="B445" s="283"/>
      <c r="C445" s="283"/>
      <c r="D445" s="283"/>
      <c r="E445" s="283"/>
      <c r="F445" s="283"/>
      <c r="G445" s="283"/>
      <c r="H445" s="283"/>
      <c r="I445" s="300"/>
      <c r="J445" s="284"/>
      <c r="K445" s="285"/>
      <c r="L445" s="285"/>
    </row>
    <row r="446" spans="1:12">
      <c r="A446" s="288"/>
      <c r="B446" s="283"/>
      <c r="C446" s="283"/>
      <c r="D446" s="283"/>
      <c r="E446" s="283"/>
      <c r="F446" s="283"/>
      <c r="G446" s="283"/>
      <c r="H446" s="283"/>
      <c r="I446" s="300"/>
      <c r="J446" s="284"/>
      <c r="K446" s="285"/>
      <c r="L446" s="285"/>
    </row>
    <row r="447" spans="1:12">
      <c r="A447" s="288"/>
      <c r="B447" s="283"/>
      <c r="C447" s="283"/>
      <c r="D447" s="283"/>
      <c r="E447" s="283"/>
      <c r="F447" s="283"/>
      <c r="G447" s="283"/>
      <c r="H447" s="283"/>
      <c r="I447" s="300"/>
      <c r="J447" s="284"/>
      <c r="K447" s="285"/>
      <c r="L447" s="285"/>
    </row>
    <row r="448" spans="1:12">
      <c r="A448" s="288"/>
      <c r="B448" s="283"/>
      <c r="C448" s="283"/>
      <c r="D448" s="283"/>
      <c r="E448" s="283"/>
      <c r="F448" s="283"/>
      <c r="G448" s="283"/>
      <c r="H448" s="283"/>
      <c r="I448" s="300"/>
      <c r="J448" s="284"/>
      <c r="K448" s="285"/>
      <c r="L448" s="285"/>
    </row>
    <row r="449" spans="1:12">
      <c r="A449" s="288"/>
      <c r="B449" s="283"/>
      <c r="C449" s="283"/>
      <c r="D449" s="283"/>
      <c r="E449" s="283"/>
      <c r="F449" s="283"/>
      <c r="G449" s="283"/>
      <c r="H449" s="283"/>
      <c r="I449" s="300"/>
      <c r="J449" s="284"/>
      <c r="K449" s="285"/>
      <c r="L449" s="285"/>
    </row>
    <row r="450" spans="1:12">
      <c r="A450" s="288"/>
      <c r="B450" s="283"/>
      <c r="C450" s="283"/>
      <c r="D450" s="283"/>
      <c r="E450" s="283"/>
      <c r="F450" s="283"/>
      <c r="G450" s="283"/>
      <c r="H450" s="283"/>
      <c r="I450" s="300"/>
      <c r="J450" s="284"/>
      <c r="K450" s="285"/>
      <c r="L450" s="285"/>
    </row>
    <row r="451" spans="1:12">
      <c r="A451" s="288"/>
      <c r="B451" s="283"/>
      <c r="C451" s="283"/>
      <c r="D451" s="283"/>
      <c r="E451" s="283"/>
      <c r="F451" s="283"/>
      <c r="G451" s="283"/>
      <c r="H451" s="283"/>
      <c r="I451" s="300"/>
      <c r="J451" s="284"/>
      <c r="K451" s="285"/>
      <c r="L451" s="285"/>
    </row>
    <row r="452" spans="1:12">
      <c r="A452" s="288"/>
      <c r="B452" s="283"/>
      <c r="C452" s="283"/>
      <c r="D452" s="283"/>
      <c r="E452" s="283"/>
      <c r="F452" s="283"/>
      <c r="G452" s="283"/>
      <c r="H452" s="283"/>
      <c r="I452" s="300"/>
      <c r="J452" s="284"/>
      <c r="K452" s="285"/>
      <c r="L452" s="285"/>
    </row>
    <row r="453" spans="1:12">
      <c r="A453" s="288"/>
      <c r="B453" s="283"/>
      <c r="C453" s="283"/>
      <c r="D453" s="283"/>
      <c r="E453" s="283"/>
      <c r="F453" s="283"/>
      <c r="G453" s="283"/>
      <c r="H453" s="283"/>
      <c r="I453" s="300"/>
      <c r="J453" s="284"/>
      <c r="K453" s="285"/>
      <c r="L453" s="285"/>
    </row>
    <row r="454" spans="1:12">
      <c r="A454" s="288"/>
      <c r="B454" s="283"/>
      <c r="C454" s="283"/>
      <c r="D454" s="283"/>
      <c r="E454" s="283"/>
      <c r="F454" s="283"/>
      <c r="G454" s="283"/>
      <c r="H454" s="283"/>
      <c r="I454" s="300"/>
      <c r="J454" s="284"/>
      <c r="K454" s="285"/>
      <c r="L454" s="285"/>
    </row>
    <row r="455" spans="1:12">
      <c r="A455" s="288"/>
      <c r="B455" s="283"/>
      <c r="C455" s="283"/>
      <c r="D455" s="283"/>
      <c r="E455" s="283"/>
      <c r="F455" s="283"/>
      <c r="G455" s="283"/>
      <c r="H455" s="283"/>
      <c r="I455" s="300"/>
      <c r="J455" s="284"/>
      <c r="K455" s="285"/>
      <c r="L455" s="285"/>
    </row>
    <row r="456" spans="1:12">
      <c r="A456" s="288"/>
      <c r="B456" s="283"/>
      <c r="C456" s="283"/>
      <c r="D456" s="283"/>
      <c r="E456" s="283"/>
      <c r="F456" s="283"/>
      <c r="G456" s="283"/>
      <c r="H456" s="283"/>
      <c r="I456" s="300"/>
      <c r="J456" s="284"/>
      <c r="K456" s="285"/>
      <c r="L456" s="285"/>
    </row>
    <row r="457" spans="1:12">
      <c r="A457" s="288"/>
      <c r="B457" s="283"/>
      <c r="C457" s="283"/>
      <c r="D457" s="283"/>
      <c r="E457" s="283"/>
      <c r="F457" s="283"/>
      <c r="G457" s="283"/>
      <c r="H457" s="283"/>
      <c r="I457" s="300"/>
      <c r="J457" s="284"/>
      <c r="K457" s="285"/>
      <c r="L457" s="285"/>
    </row>
    <row r="458" spans="1:12">
      <c r="A458" s="288"/>
      <c r="B458" s="283"/>
      <c r="C458" s="283"/>
      <c r="D458" s="283"/>
      <c r="E458" s="283"/>
      <c r="F458" s="283"/>
      <c r="G458" s="283"/>
      <c r="H458" s="283"/>
      <c r="I458" s="300"/>
      <c r="J458" s="284"/>
      <c r="K458" s="285"/>
      <c r="L458" s="285"/>
    </row>
    <row r="459" spans="1:12">
      <c r="A459" s="288"/>
      <c r="B459" s="283"/>
      <c r="C459" s="283"/>
      <c r="D459" s="283"/>
      <c r="E459" s="283"/>
      <c r="F459" s="283"/>
      <c r="G459" s="283"/>
      <c r="H459" s="283"/>
      <c r="I459" s="300"/>
      <c r="J459" s="284"/>
      <c r="K459" s="285"/>
      <c r="L459" s="285"/>
    </row>
    <row r="460" spans="1:12">
      <c r="A460" s="288"/>
      <c r="B460" s="283"/>
      <c r="C460" s="283"/>
      <c r="D460" s="283"/>
      <c r="E460" s="283"/>
      <c r="F460" s="283"/>
      <c r="G460" s="283"/>
      <c r="H460" s="283"/>
      <c r="I460" s="300"/>
      <c r="J460" s="284"/>
      <c r="K460" s="285"/>
      <c r="L460" s="285"/>
    </row>
    <row r="461" spans="1:12">
      <c r="A461" s="288"/>
      <c r="B461" s="283"/>
      <c r="C461" s="283"/>
      <c r="D461" s="283"/>
      <c r="E461" s="283"/>
      <c r="F461" s="283"/>
      <c r="G461" s="283"/>
      <c r="H461" s="283"/>
      <c r="I461" s="300"/>
      <c r="J461" s="284"/>
      <c r="K461" s="285"/>
      <c r="L461" s="285"/>
    </row>
    <row r="462" spans="1:12">
      <c r="A462" s="288"/>
      <c r="B462" s="283"/>
      <c r="C462" s="283"/>
      <c r="D462" s="283"/>
      <c r="E462" s="283"/>
      <c r="F462" s="283"/>
      <c r="G462" s="283"/>
      <c r="H462" s="283"/>
      <c r="I462" s="300"/>
      <c r="J462" s="284"/>
      <c r="K462" s="285"/>
      <c r="L462" s="285"/>
    </row>
    <row r="463" spans="1:12">
      <c r="A463" s="288"/>
      <c r="B463" s="283"/>
      <c r="C463" s="283"/>
      <c r="D463" s="283"/>
      <c r="E463" s="283"/>
      <c r="F463" s="283"/>
      <c r="G463" s="283"/>
      <c r="H463" s="283"/>
      <c r="I463" s="300"/>
      <c r="J463" s="284"/>
      <c r="K463" s="285"/>
      <c r="L463" s="285"/>
    </row>
    <row r="464" spans="1:12">
      <c r="A464" s="288"/>
      <c r="B464" s="283"/>
      <c r="C464" s="283"/>
      <c r="D464" s="283"/>
      <c r="E464" s="283"/>
      <c r="F464" s="283"/>
      <c r="G464" s="283"/>
      <c r="H464" s="283"/>
      <c r="I464" s="300"/>
      <c r="J464" s="284"/>
      <c r="K464" s="285"/>
      <c r="L464" s="285"/>
    </row>
    <row r="465" spans="1:12">
      <c r="A465" s="288"/>
      <c r="B465" s="283"/>
      <c r="C465" s="283"/>
      <c r="D465" s="283"/>
      <c r="E465" s="283"/>
      <c r="F465" s="283"/>
      <c r="G465" s="283"/>
      <c r="H465" s="283"/>
      <c r="I465" s="300"/>
      <c r="J465" s="284"/>
      <c r="K465" s="285"/>
      <c r="L465" s="285"/>
    </row>
    <row r="466" spans="1:12">
      <c r="A466" s="288"/>
      <c r="B466" s="283"/>
      <c r="C466" s="283"/>
      <c r="D466" s="283"/>
      <c r="E466" s="283"/>
      <c r="F466" s="283"/>
      <c r="G466" s="283"/>
      <c r="H466" s="283"/>
      <c r="I466" s="300"/>
      <c r="J466" s="284"/>
      <c r="K466" s="285"/>
      <c r="L466" s="285"/>
    </row>
    <row r="467" spans="1:12">
      <c r="A467" s="288"/>
      <c r="B467" s="283"/>
      <c r="C467" s="283"/>
      <c r="D467" s="283"/>
      <c r="E467" s="283"/>
      <c r="F467" s="283"/>
      <c r="G467" s="283"/>
      <c r="H467" s="283"/>
      <c r="I467" s="300"/>
      <c r="J467" s="284"/>
      <c r="K467" s="285"/>
      <c r="L467" s="285"/>
    </row>
    <row r="468" spans="1:12">
      <c r="A468" s="288"/>
      <c r="B468" s="283"/>
      <c r="C468" s="283"/>
      <c r="D468" s="283"/>
      <c r="E468" s="283"/>
      <c r="F468" s="283"/>
      <c r="G468" s="283"/>
      <c r="H468" s="283"/>
      <c r="I468" s="300"/>
      <c r="J468" s="284"/>
      <c r="K468" s="285"/>
      <c r="L468" s="285"/>
    </row>
    <row r="469" spans="1:12">
      <c r="A469" s="288"/>
      <c r="B469" s="283"/>
      <c r="C469" s="283"/>
      <c r="D469" s="283"/>
      <c r="E469" s="283"/>
      <c r="F469" s="283"/>
      <c r="G469" s="283"/>
      <c r="H469" s="283"/>
      <c r="I469" s="300"/>
      <c r="J469" s="284"/>
      <c r="K469" s="285"/>
      <c r="L469" s="285"/>
    </row>
    <row r="470" spans="1:12">
      <c r="A470" s="288"/>
      <c r="B470" s="283"/>
      <c r="C470" s="283"/>
      <c r="D470" s="283"/>
      <c r="E470" s="283"/>
      <c r="F470" s="283"/>
      <c r="G470" s="283"/>
      <c r="H470" s="283"/>
      <c r="I470" s="300"/>
      <c r="J470" s="284"/>
      <c r="K470" s="285"/>
      <c r="L470" s="285"/>
    </row>
    <row r="471" spans="1:12">
      <c r="A471" s="288"/>
      <c r="B471" s="283"/>
      <c r="C471" s="283"/>
      <c r="D471" s="283"/>
      <c r="E471" s="283"/>
      <c r="F471" s="283"/>
      <c r="G471" s="283"/>
      <c r="H471" s="283"/>
      <c r="I471" s="300"/>
      <c r="J471" s="284"/>
      <c r="K471" s="285"/>
      <c r="L471" s="285"/>
    </row>
    <row r="472" spans="1:12">
      <c r="A472" s="288"/>
      <c r="B472" s="283"/>
      <c r="C472" s="283"/>
      <c r="D472" s="283"/>
      <c r="E472" s="283"/>
      <c r="F472" s="283"/>
      <c r="G472" s="283"/>
      <c r="H472" s="283"/>
      <c r="I472" s="300"/>
      <c r="J472" s="284"/>
      <c r="K472" s="285"/>
      <c r="L472" s="285"/>
    </row>
    <row r="473" spans="1:12">
      <c r="A473" s="288"/>
      <c r="B473" s="283"/>
      <c r="C473" s="283"/>
      <c r="D473" s="283"/>
      <c r="E473" s="283"/>
      <c r="F473" s="283"/>
      <c r="G473" s="283"/>
      <c r="H473" s="283"/>
      <c r="I473" s="300"/>
      <c r="J473" s="284"/>
      <c r="K473" s="285"/>
      <c r="L473" s="285"/>
    </row>
    <row r="474" spans="1:12">
      <c r="A474" s="288"/>
      <c r="B474" s="283"/>
      <c r="C474" s="283"/>
      <c r="D474" s="283"/>
      <c r="E474" s="283"/>
      <c r="F474" s="283"/>
      <c r="G474" s="283"/>
      <c r="H474" s="283"/>
      <c r="I474" s="300"/>
      <c r="J474" s="284"/>
      <c r="K474" s="285"/>
      <c r="L474" s="285"/>
    </row>
    <row r="475" spans="1:12">
      <c r="A475" s="288"/>
      <c r="B475" s="283"/>
      <c r="C475" s="283"/>
      <c r="D475" s="283"/>
      <c r="E475" s="283"/>
      <c r="F475" s="283"/>
      <c r="G475" s="283"/>
      <c r="H475" s="283"/>
      <c r="I475" s="300"/>
      <c r="J475" s="284"/>
      <c r="K475" s="285"/>
      <c r="L475" s="285"/>
    </row>
    <row r="476" spans="1:12">
      <c r="A476" s="288"/>
      <c r="B476" s="283"/>
      <c r="C476" s="283"/>
      <c r="D476" s="283"/>
      <c r="E476" s="283"/>
      <c r="F476" s="283"/>
      <c r="G476" s="283"/>
      <c r="H476" s="283"/>
      <c r="I476" s="300"/>
      <c r="J476" s="284"/>
      <c r="K476" s="285"/>
      <c r="L476" s="285"/>
    </row>
    <row r="477" spans="1:12">
      <c r="A477" s="288"/>
      <c r="B477" s="283"/>
      <c r="C477" s="283"/>
      <c r="D477" s="283"/>
      <c r="E477" s="283"/>
      <c r="F477" s="283"/>
      <c r="G477" s="283"/>
      <c r="H477" s="283"/>
      <c r="I477" s="300"/>
      <c r="J477" s="284"/>
      <c r="K477" s="285"/>
      <c r="L477" s="285"/>
    </row>
    <row r="478" spans="1:12">
      <c r="A478" s="288"/>
      <c r="B478" s="283"/>
      <c r="C478" s="283"/>
      <c r="D478" s="283"/>
      <c r="E478" s="283"/>
      <c r="F478" s="283"/>
      <c r="G478" s="283"/>
      <c r="H478" s="283"/>
      <c r="I478" s="300"/>
      <c r="J478" s="284"/>
      <c r="K478" s="285"/>
      <c r="L478" s="285"/>
    </row>
    <row r="479" spans="1:12">
      <c r="A479" s="288"/>
      <c r="B479" s="283"/>
      <c r="C479" s="283"/>
      <c r="D479" s="283"/>
      <c r="E479" s="283"/>
      <c r="F479" s="283"/>
      <c r="G479" s="283"/>
      <c r="H479" s="283"/>
      <c r="I479" s="300"/>
      <c r="J479" s="284"/>
      <c r="K479" s="285"/>
      <c r="L479" s="285"/>
    </row>
    <row r="480" spans="1:12">
      <c r="A480" s="288"/>
      <c r="B480" s="283"/>
      <c r="C480" s="283"/>
      <c r="D480" s="283"/>
      <c r="E480" s="283"/>
      <c r="F480" s="283"/>
      <c r="G480" s="283"/>
      <c r="H480" s="283"/>
      <c r="I480" s="300"/>
      <c r="J480" s="284"/>
      <c r="K480" s="285"/>
      <c r="L480" s="285"/>
    </row>
    <row r="481" spans="1:12">
      <c r="A481" s="288"/>
      <c r="B481" s="283"/>
      <c r="C481" s="283"/>
      <c r="D481" s="283"/>
      <c r="E481" s="283"/>
      <c r="F481" s="283"/>
      <c r="G481" s="283"/>
      <c r="H481" s="283"/>
      <c r="I481" s="300"/>
      <c r="J481" s="284"/>
      <c r="K481" s="285"/>
      <c r="L481" s="285"/>
    </row>
    <row r="482" spans="1:12">
      <c r="A482" s="288"/>
      <c r="B482" s="283"/>
      <c r="C482" s="283"/>
      <c r="D482" s="283"/>
      <c r="E482" s="283"/>
      <c r="F482" s="283"/>
      <c r="G482" s="283"/>
      <c r="H482" s="283"/>
      <c r="I482" s="300"/>
      <c r="J482" s="284"/>
      <c r="K482" s="285"/>
      <c r="L482" s="285"/>
    </row>
    <row r="483" spans="1:12">
      <c r="A483" s="288"/>
      <c r="B483" s="283"/>
      <c r="C483" s="283"/>
      <c r="D483" s="283"/>
      <c r="E483" s="283"/>
      <c r="F483" s="283"/>
      <c r="G483" s="283"/>
      <c r="H483" s="283"/>
      <c r="I483" s="300"/>
      <c r="J483" s="284"/>
      <c r="K483" s="285"/>
      <c r="L483" s="285"/>
    </row>
    <row r="484" spans="1:12">
      <c r="A484" s="288"/>
      <c r="B484" s="283"/>
      <c r="C484" s="283"/>
      <c r="D484" s="283"/>
      <c r="E484" s="283"/>
      <c r="F484" s="283"/>
      <c r="G484" s="283"/>
      <c r="H484" s="283"/>
      <c r="I484" s="300"/>
      <c r="J484" s="284"/>
      <c r="K484" s="285"/>
      <c r="L484" s="285"/>
    </row>
    <row r="485" spans="1:12">
      <c r="A485" s="288"/>
      <c r="B485" s="283"/>
      <c r="C485" s="283"/>
      <c r="D485" s="283"/>
      <c r="E485" s="283"/>
      <c r="F485" s="283"/>
      <c r="G485" s="283"/>
      <c r="H485" s="283"/>
      <c r="I485" s="300"/>
      <c r="J485" s="284"/>
      <c r="K485" s="285"/>
      <c r="L485" s="285"/>
    </row>
    <row r="486" spans="1:12">
      <c r="A486" s="288"/>
      <c r="B486" s="283"/>
      <c r="C486" s="283"/>
      <c r="D486" s="283"/>
      <c r="E486" s="283"/>
      <c r="F486" s="283"/>
      <c r="G486" s="283"/>
      <c r="H486" s="283"/>
      <c r="I486" s="300"/>
      <c r="J486" s="284"/>
      <c r="K486" s="285"/>
      <c r="L486" s="285"/>
    </row>
    <row r="487" spans="1:12">
      <c r="A487" s="288"/>
      <c r="B487" s="283"/>
      <c r="C487" s="283"/>
      <c r="D487" s="283"/>
      <c r="E487" s="283"/>
      <c r="F487" s="283"/>
      <c r="G487" s="283"/>
      <c r="H487" s="283"/>
      <c r="I487" s="300"/>
      <c r="J487" s="284"/>
      <c r="K487" s="285"/>
      <c r="L487" s="285"/>
    </row>
    <row r="488" spans="1:12">
      <c r="A488" s="288"/>
      <c r="B488" s="283"/>
      <c r="C488" s="283"/>
      <c r="D488" s="283"/>
      <c r="E488" s="283"/>
      <c r="F488" s="283"/>
      <c r="G488" s="283"/>
      <c r="H488" s="283"/>
      <c r="I488" s="300"/>
      <c r="J488" s="284"/>
      <c r="K488" s="285"/>
      <c r="L488" s="285"/>
    </row>
    <row r="489" spans="1:12">
      <c r="A489" s="288"/>
      <c r="B489" s="283"/>
      <c r="C489" s="283"/>
      <c r="D489" s="283"/>
      <c r="E489" s="283"/>
      <c r="F489" s="283"/>
      <c r="G489" s="283"/>
      <c r="H489" s="283"/>
      <c r="I489" s="300"/>
      <c r="J489" s="284"/>
      <c r="K489" s="285"/>
      <c r="L489" s="285"/>
    </row>
    <row r="490" spans="1:12">
      <c r="A490" s="288"/>
      <c r="B490" s="283"/>
      <c r="C490" s="283"/>
      <c r="D490" s="283"/>
      <c r="E490" s="283"/>
      <c r="F490" s="283"/>
      <c r="G490" s="283"/>
      <c r="H490" s="283"/>
      <c r="I490" s="300"/>
      <c r="J490" s="284"/>
      <c r="K490" s="285"/>
      <c r="L490" s="285"/>
    </row>
    <row r="491" spans="1:12">
      <c r="A491" s="288"/>
      <c r="B491" s="283"/>
      <c r="C491" s="283"/>
      <c r="D491" s="283"/>
      <c r="E491" s="283"/>
      <c r="F491" s="283"/>
      <c r="G491" s="283"/>
      <c r="H491" s="283"/>
      <c r="I491" s="300"/>
      <c r="J491" s="284"/>
      <c r="K491" s="285"/>
      <c r="L491" s="285"/>
    </row>
    <row r="492" spans="1:12">
      <c r="A492" s="288"/>
      <c r="B492" s="283"/>
      <c r="C492" s="283"/>
      <c r="D492" s="283"/>
      <c r="E492" s="283"/>
      <c r="F492" s="283"/>
      <c r="G492" s="283"/>
      <c r="H492" s="283"/>
      <c r="I492" s="300"/>
      <c r="J492" s="284"/>
      <c r="K492" s="285"/>
      <c r="L492" s="285"/>
    </row>
    <row r="493" spans="1:12">
      <c r="A493" s="288"/>
      <c r="B493" s="283"/>
      <c r="C493" s="283"/>
      <c r="D493" s="283"/>
      <c r="E493" s="283"/>
      <c r="F493" s="283"/>
      <c r="G493" s="283"/>
      <c r="H493" s="283"/>
      <c r="I493" s="300"/>
      <c r="J493" s="284"/>
      <c r="K493" s="285"/>
      <c r="L493" s="285"/>
    </row>
    <row r="494" spans="1:12">
      <c r="A494" s="288"/>
      <c r="B494" s="283"/>
      <c r="C494" s="283"/>
      <c r="D494" s="283"/>
      <c r="E494" s="283"/>
      <c r="F494" s="283"/>
      <c r="G494" s="283"/>
      <c r="H494" s="283"/>
      <c r="I494" s="300"/>
      <c r="J494" s="284"/>
      <c r="K494" s="285"/>
      <c r="L494" s="285"/>
    </row>
    <row r="495" spans="1:12">
      <c r="A495" s="288"/>
      <c r="B495" s="283"/>
      <c r="C495" s="283"/>
      <c r="D495" s="283"/>
      <c r="E495" s="283"/>
      <c r="F495" s="283"/>
      <c r="G495" s="283"/>
      <c r="H495" s="283"/>
      <c r="I495" s="300"/>
      <c r="J495" s="284"/>
      <c r="K495" s="285"/>
      <c r="L495" s="285"/>
    </row>
    <row r="496" spans="1:12">
      <c r="A496" s="288"/>
      <c r="B496" s="283"/>
      <c r="C496" s="283"/>
      <c r="D496" s="283"/>
      <c r="E496" s="283"/>
      <c r="F496" s="283"/>
      <c r="G496" s="283"/>
      <c r="H496" s="283"/>
      <c r="I496" s="300"/>
      <c r="J496" s="284"/>
      <c r="K496" s="285"/>
      <c r="L496" s="285"/>
    </row>
    <row r="497" spans="1:12">
      <c r="A497" s="288"/>
      <c r="B497" s="283"/>
      <c r="C497" s="283"/>
      <c r="D497" s="283"/>
      <c r="E497" s="283"/>
      <c r="F497" s="283"/>
      <c r="G497" s="283"/>
      <c r="H497" s="283"/>
      <c r="I497" s="300"/>
      <c r="J497" s="284"/>
      <c r="K497" s="285"/>
      <c r="L497" s="285"/>
    </row>
    <row r="498" spans="1:12">
      <c r="A498" s="288"/>
      <c r="B498" s="283"/>
      <c r="C498" s="283"/>
      <c r="D498" s="283"/>
      <c r="E498" s="283"/>
      <c r="F498" s="283"/>
      <c r="G498" s="283"/>
      <c r="H498" s="283"/>
      <c r="I498" s="300"/>
      <c r="J498" s="284"/>
      <c r="K498" s="285"/>
      <c r="L498" s="285"/>
    </row>
    <row r="499" spans="1:12">
      <c r="A499" s="288"/>
      <c r="B499" s="283"/>
      <c r="C499" s="283"/>
      <c r="D499" s="283"/>
      <c r="E499" s="283"/>
      <c r="F499" s="283"/>
      <c r="G499" s="283"/>
      <c r="H499" s="283"/>
      <c r="I499" s="300"/>
      <c r="J499" s="284"/>
      <c r="K499" s="285"/>
      <c r="L499" s="285"/>
    </row>
    <row r="500" spans="1:12">
      <c r="A500" s="288"/>
      <c r="B500" s="283"/>
      <c r="C500" s="283"/>
      <c r="D500" s="283"/>
      <c r="E500" s="283"/>
      <c r="F500" s="283"/>
      <c r="G500" s="283"/>
      <c r="H500" s="283"/>
      <c r="I500" s="300"/>
      <c r="J500" s="284"/>
      <c r="K500" s="285"/>
      <c r="L500" s="285"/>
    </row>
    <row r="501" spans="1:12">
      <c r="A501" s="288"/>
      <c r="B501" s="283"/>
      <c r="C501" s="283"/>
      <c r="D501" s="283"/>
      <c r="E501" s="283"/>
      <c r="F501" s="283"/>
      <c r="G501" s="283"/>
      <c r="H501" s="283"/>
      <c r="I501" s="300"/>
      <c r="J501" s="284"/>
      <c r="K501" s="285"/>
      <c r="L501" s="285"/>
    </row>
    <row r="502" spans="1:12">
      <c r="A502" s="288"/>
      <c r="B502" s="283"/>
      <c r="C502" s="283"/>
      <c r="D502" s="283"/>
      <c r="E502" s="283"/>
      <c r="F502" s="283"/>
      <c r="G502" s="283"/>
      <c r="H502" s="283"/>
      <c r="I502" s="300"/>
      <c r="J502" s="284"/>
      <c r="K502" s="285"/>
      <c r="L502" s="285"/>
    </row>
    <row r="503" spans="1:12">
      <c r="A503" s="288"/>
      <c r="B503" s="283"/>
      <c r="C503" s="283"/>
      <c r="D503" s="283"/>
      <c r="E503" s="283"/>
      <c r="F503" s="283"/>
      <c r="G503" s="283"/>
      <c r="H503" s="283"/>
      <c r="I503" s="300"/>
      <c r="J503" s="284"/>
      <c r="K503" s="285"/>
      <c r="L503" s="285"/>
    </row>
    <row r="504" spans="1:12">
      <c r="A504" s="288"/>
      <c r="B504" s="283"/>
      <c r="C504" s="283"/>
      <c r="D504" s="283"/>
      <c r="E504" s="283"/>
      <c r="F504" s="283"/>
      <c r="G504" s="283"/>
      <c r="H504" s="283"/>
      <c r="I504" s="300"/>
      <c r="J504" s="284"/>
      <c r="K504" s="285"/>
      <c r="L504" s="285"/>
    </row>
    <row r="505" spans="1:12">
      <c r="A505" s="288"/>
      <c r="B505" s="283"/>
      <c r="C505" s="283"/>
      <c r="D505" s="283"/>
      <c r="E505" s="283"/>
      <c r="F505" s="283"/>
      <c r="G505" s="283"/>
      <c r="H505" s="283"/>
      <c r="I505" s="300"/>
      <c r="J505" s="284"/>
      <c r="K505" s="285"/>
      <c r="L505" s="285"/>
    </row>
    <row r="506" spans="1:12">
      <c r="A506" s="288"/>
      <c r="B506" s="283"/>
      <c r="C506" s="283"/>
      <c r="D506" s="283"/>
      <c r="E506" s="283"/>
      <c r="F506" s="283"/>
      <c r="G506" s="283"/>
      <c r="H506" s="283"/>
      <c r="I506" s="300"/>
      <c r="J506" s="284"/>
      <c r="K506" s="285"/>
      <c r="L506" s="285"/>
    </row>
    <row r="507" spans="1:12">
      <c r="A507" s="288"/>
      <c r="B507" s="283"/>
      <c r="C507" s="283"/>
      <c r="D507" s="283"/>
      <c r="E507" s="283"/>
      <c r="F507" s="283"/>
      <c r="G507" s="283"/>
      <c r="H507" s="283"/>
      <c r="I507" s="300"/>
      <c r="J507" s="284"/>
      <c r="K507" s="285"/>
      <c r="L507" s="285"/>
    </row>
    <row r="508" spans="1:12">
      <c r="A508" s="288"/>
      <c r="B508" s="283"/>
      <c r="C508" s="283"/>
      <c r="D508" s="283"/>
      <c r="E508" s="283"/>
      <c r="F508" s="283"/>
      <c r="G508" s="283"/>
      <c r="H508" s="283"/>
      <c r="I508" s="300"/>
      <c r="J508" s="284"/>
      <c r="K508" s="285"/>
      <c r="L508" s="285"/>
    </row>
    <row r="509" spans="1:12">
      <c r="A509" s="288"/>
      <c r="B509" s="283"/>
      <c r="C509" s="283"/>
      <c r="D509" s="283"/>
      <c r="E509" s="283"/>
      <c r="F509" s="283"/>
      <c r="G509" s="283"/>
      <c r="H509" s="283"/>
      <c r="I509" s="300"/>
      <c r="J509" s="284"/>
      <c r="K509" s="285"/>
      <c r="L509" s="285"/>
    </row>
    <row r="510" spans="1:12">
      <c r="A510" s="288"/>
      <c r="B510" s="283"/>
      <c r="C510" s="283"/>
      <c r="D510" s="283"/>
      <c r="E510" s="283"/>
      <c r="F510" s="283"/>
      <c r="G510" s="283"/>
      <c r="H510" s="283"/>
      <c r="I510" s="300"/>
      <c r="J510" s="284"/>
      <c r="K510" s="285"/>
      <c r="L510" s="285"/>
    </row>
    <row r="511" spans="1:12">
      <c r="A511" s="288"/>
      <c r="B511" s="283"/>
      <c r="C511" s="283"/>
      <c r="D511" s="283"/>
      <c r="E511" s="283"/>
      <c r="F511" s="283"/>
      <c r="G511" s="283"/>
      <c r="H511" s="283"/>
      <c r="I511" s="300"/>
      <c r="J511" s="284"/>
      <c r="K511" s="285"/>
      <c r="L511" s="285"/>
    </row>
    <row r="512" spans="1:12">
      <c r="A512" s="288"/>
      <c r="B512" s="283"/>
      <c r="C512" s="283"/>
      <c r="D512" s="283"/>
      <c r="E512" s="283"/>
      <c r="F512" s="283"/>
      <c r="G512" s="283"/>
      <c r="H512" s="283"/>
      <c r="I512" s="300"/>
      <c r="J512" s="284"/>
      <c r="K512" s="285"/>
      <c r="L512" s="285"/>
    </row>
    <row r="513" spans="1:12">
      <c r="A513" s="288"/>
      <c r="B513" s="283"/>
      <c r="C513" s="283"/>
      <c r="D513" s="283"/>
      <c r="E513" s="283"/>
      <c r="F513" s="283"/>
      <c r="G513" s="283"/>
      <c r="H513" s="283"/>
      <c r="I513" s="300"/>
      <c r="J513" s="284"/>
      <c r="K513" s="285"/>
      <c r="L513" s="285"/>
    </row>
    <row r="514" spans="1:12">
      <c r="A514" s="288"/>
      <c r="B514" s="283"/>
      <c r="C514" s="283"/>
      <c r="D514" s="283"/>
      <c r="E514" s="283"/>
      <c r="F514" s="283"/>
      <c r="G514" s="283"/>
      <c r="H514" s="283"/>
      <c r="I514" s="300"/>
      <c r="J514" s="284"/>
      <c r="K514" s="285"/>
      <c r="L514" s="285"/>
    </row>
    <row r="515" spans="1:12">
      <c r="A515" s="288"/>
      <c r="B515" s="283"/>
      <c r="C515" s="283"/>
      <c r="D515" s="283"/>
      <c r="E515" s="283"/>
      <c r="F515" s="283"/>
      <c r="G515" s="283"/>
      <c r="H515" s="283"/>
      <c r="I515" s="300"/>
      <c r="J515" s="284"/>
      <c r="K515" s="285"/>
      <c r="L515" s="285"/>
    </row>
    <row r="516" spans="1:12">
      <c r="A516" s="288"/>
      <c r="B516" s="283"/>
      <c r="C516" s="283"/>
      <c r="D516" s="283"/>
      <c r="E516" s="283"/>
      <c r="F516" s="283"/>
      <c r="G516" s="283"/>
      <c r="H516" s="283"/>
      <c r="I516" s="300"/>
      <c r="J516" s="284"/>
      <c r="K516" s="285"/>
      <c r="L516" s="285"/>
    </row>
    <row r="517" spans="1:12">
      <c r="A517" s="288"/>
      <c r="B517" s="283"/>
      <c r="C517" s="283"/>
      <c r="D517" s="283"/>
      <c r="E517" s="283"/>
      <c r="F517" s="283"/>
      <c r="G517" s="283"/>
      <c r="H517" s="283"/>
      <c r="I517" s="300"/>
      <c r="J517" s="284"/>
      <c r="K517" s="285"/>
      <c r="L517" s="285"/>
    </row>
    <row r="518" spans="1:12">
      <c r="A518" s="288"/>
      <c r="B518" s="283"/>
      <c r="C518" s="283"/>
      <c r="D518" s="283"/>
      <c r="E518" s="283"/>
      <c r="F518" s="283"/>
      <c r="G518" s="283"/>
      <c r="H518" s="283"/>
      <c r="I518" s="300"/>
      <c r="J518" s="284"/>
      <c r="K518" s="285"/>
      <c r="L518" s="285"/>
    </row>
    <row r="519" spans="1:12">
      <c r="A519" s="288"/>
      <c r="B519" s="283"/>
      <c r="C519" s="283"/>
      <c r="D519" s="283"/>
      <c r="E519" s="283"/>
      <c r="F519" s="283"/>
      <c r="G519" s="283"/>
      <c r="H519" s="283"/>
      <c r="I519" s="300"/>
      <c r="J519" s="284"/>
      <c r="K519" s="285"/>
      <c r="L519" s="285"/>
    </row>
    <row r="520" spans="1:12">
      <c r="A520" s="288"/>
      <c r="B520" s="283"/>
      <c r="C520" s="283"/>
      <c r="D520" s="283"/>
      <c r="E520" s="283"/>
      <c r="F520" s="283"/>
      <c r="G520" s="283"/>
      <c r="H520" s="283"/>
      <c r="I520" s="300"/>
      <c r="J520" s="284"/>
      <c r="K520" s="285"/>
      <c r="L520" s="285"/>
    </row>
    <row r="521" spans="1:12">
      <c r="A521" s="288"/>
      <c r="B521" s="283"/>
      <c r="C521" s="283"/>
      <c r="D521" s="283"/>
      <c r="E521" s="283"/>
      <c r="F521" s="283"/>
      <c r="G521" s="283"/>
      <c r="H521" s="283"/>
      <c r="I521" s="300"/>
      <c r="J521" s="284"/>
      <c r="K521" s="285"/>
      <c r="L521" s="285"/>
    </row>
    <row r="522" spans="1:12">
      <c r="A522" s="288"/>
      <c r="B522" s="283"/>
      <c r="C522" s="283"/>
      <c r="D522" s="283"/>
      <c r="E522" s="283"/>
      <c r="F522" s="283"/>
      <c r="G522" s="283"/>
      <c r="H522" s="283"/>
      <c r="I522" s="300"/>
      <c r="J522" s="284"/>
      <c r="K522" s="285"/>
      <c r="L522" s="285"/>
    </row>
    <row r="523" spans="1:12">
      <c r="A523" s="288"/>
      <c r="B523" s="283"/>
      <c r="C523" s="283"/>
      <c r="D523" s="283"/>
      <c r="E523" s="283"/>
      <c r="F523" s="283"/>
      <c r="G523" s="283"/>
      <c r="H523" s="283"/>
      <c r="I523" s="300"/>
      <c r="J523" s="284"/>
      <c r="K523" s="285"/>
      <c r="L523" s="285"/>
    </row>
    <row r="524" spans="1:12">
      <c r="A524" s="288"/>
      <c r="B524" s="283"/>
      <c r="C524" s="283"/>
      <c r="D524" s="283"/>
      <c r="E524" s="283"/>
      <c r="F524" s="283"/>
      <c r="G524" s="283"/>
      <c r="H524" s="283"/>
      <c r="I524" s="300"/>
      <c r="J524" s="284"/>
      <c r="K524" s="285"/>
      <c r="L524" s="285"/>
    </row>
    <row r="525" spans="1:12">
      <c r="A525" s="288"/>
      <c r="B525" s="283"/>
      <c r="C525" s="283"/>
      <c r="D525" s="283"/>
      <c r="E525" s="283"/>
      <c r="F525" s="283"/>
      <c r="G525" s="283"/>
      <c r="H525" s="283"/>
      <c r="I525" s="300"/>
      <c r="J525" s="284"/>
      <c r="K525" s="285"/>
      <c r="L525" s="285"/>
    </row>
    <row r="526" spans="1:12">
      <c r="A526" s="288"/>
      <c r="B526" s="283"/>
      <c r="C526" s="283"/>
      <c r="D526" s="283"/>
      <c r="E526" s="283"/>
      <c r="F526" s="283"/>
      <c r="G526" s="283"/>
      <c r="H526" s="283"/>
      <c r="I526" s="300"/>
      <c r="J526" s="284"/>
      <c r="K526" s="285"/>
      <c r="L526" s="285"/>
    </row>
    <row r="527" spans="1:12">
      <c r="A527" s="288"/>
      <c r="B527" s="283"/>
      <c r="C527" s="283"/>
      <c r="D527" s="283"/>
      <c r="E527" s="283"/>
      <c r="F527" s="283"/>
      <c r="G527" s="283"/>
      <c r="H527" s="283"/>
      <c r="I527" s="300"/>
      <c r="J527" s="284"/>
      <c r="K527" s="285"/>
      <c r="L527" s="285"/>
    </row>
    <row r="528" spans="1:12">
      <c r="A528" s="288"/>
      <c r="B528" s="283"/>
      <c r="C528" s="283"/>
      <c r="D528" s="283"/>
      <c r="E528" s="283"/>
      <c r="F528" s="283"/>
      <c r="G528" s="283"/>
      <c r="H528" s="283"/>
      <c r="I528" s="300"/>
      <c r="J528" s="284"/>
      <c r="K528" s="285"/>
      <c r="L528" s="285"/>
    </row>
    <row r="529" spans="1:12">
      <c r="A529" s="288"/>
      <c r="B529" s="283"/>
      <c r="C529" s="283"/>
      <c r="D529" s="283"/>
      <c r="E529" s="283"/>
      <c r="F529" s="283"/>
      <c r="G529" s="283"/>
      <c r="H529" s="283"/>
      <c r="I529" s="300"/>
      <c r="J529" s="284"/>
      <c r="K529" s="285"/>
      <c r="L529" s="285"/>
    </row>
    <row r="530" spans="1:12">
      <c r="A530" s="288"/>
      <c r="B530" s="283"/>
      <c r="C530" s="283"/>
      <c r="D530" s="283"/>
      <c r="E530" s="283"/>
      <c r="F530" s="283"/>
      <c r="G530" s="283"/>
      <c r="H530" s="283"/>
      <c r="I530" s="300"/>
      <c r="J530" s="284"/>
      <c r="K530" s="285"/>
      <c r="L530" s="285"/>
    </row>
    <row r="531" spans="1:12">
      <c r="A531" s="288"/>
      <c r="B531" s="283"/>
      <c r="C531" s="283"/>
      <c r="D531" s="283"/>
      <c r="E531" s="283"/>
      <c r="F531" s="283"/>
      <c r="G531" s="283"/>
      <c r="H531" s="283"/>
      <c r="I531" s="300"/>
      <c r="J531" s="284"/>
      <c r="K531" s="285"/>
      <c r="L531" s="285"/>
    </row>
    <row r="532" spans="1:12">
      <c r="A532" s="288"/>
      <c r="B532" s="283"/>
      <c r="C532" s="283"/>
      <c r="D532" s="283"/>
      <c r="E532" s="283"/>
      <c r="F532" s="283"/>
      <c r="G532" s="283"/>
      <c r="H532" s="283"/>
      <c r="I532" s="300"/>
      <c r="J532" s="284"/>
      <c r="K532" s="285"/>
      <c r="L532" s="285"/>
    </row>
    <row r="533" spans="1:12">
      <c r="A533" s="288"/>
      <c r="B533" s="283"/>
      <c r="C533" s="283"/>
      <c r="D533" s="283"/>
      <c r="E533" s="283"/>
      <c r="F533" s="283"/>
      <c r="G533" s="283"/>
      <c r="H533" s="283"/>
      <c r="I533" s="300"/>
      <c r="J533" s="284"/>
      <c r="K533" s="285"/>
      <c r="L533" s="285"/>
    </row>
    <row r="534" spans="1:12">
      <c r="A534" s="288"/>
      <c r="B534" s="283"/>
      <c r="C534" s="283"/>
      <c r="D534" s="283"/>
      <c r="E534" s="283"/>
      <c r="F534" s="283"/>
      <c r="G534" s="283"/>
      <c r="H534" s="283"/>
      <c r="I534" s="300"/>
      <c r="J534" s="284"/>
      <c r="K534" s="285"/>
      <c r="L534" s="285"/>
    </row>
    <row r="535" spans="1:12">
      <c r="A535" s="288"/>
      <c r="B535" s="283"/>
      <c r="C535" s="283"/>
      <c r="D535" s="283"/>
      <c r="E535" s="283"/>
      <c r="F535" s="283"/>
      <c r="G535" s="283"/>
      <c r="H535" s="283"/>
      <c r="I535" s="300"/>
      <c r="J535" s="284"/>
      <c r="K535" s="285"/>
      <c r="L535" s="285"/>
    </row>
    <row r="536" spans="1:12">
      <c r="A536" s="288"/>
      <c r="B536" s="283"/>
      <c r="C536" s="283"/>
      <c r="D536" s="283"/>
      <c r="E536" s="283"/>
      <c r="F536" s="283"/>
      <c r="G536" s="283"/>
      <c r="H536" s="283"/>
      <c r="I536" s="300"/>
      <c r="J536" s="284"/>
      <c r="K536" s="285"/>
      <c r="L536" s="285"/>
    </row>
    <row r="537" spans="1:12">
      <c r="A537" s="288"/>
      <c r="B537" s="283"/>
      <c r="C537" s="283"/>
      <c r="D537" s="283"/>
      <c r="E537" s="283"/>
      <c r="F537" s="283"/>
      <c r="G537" s="283"/>
      <c r="H537" s="283"/>
      <c r="I537" s="300"/>
      <c r="J537" s="284"/>
      <c r="K537" s="285"/>
      <c r="L537" s="285"/>
    </row>
    <row r="538" spans="1:12">
      <c r="A538" s="288"/>
      <c r="B538" s="283"/>
      <c r="C538" s="283"/>
      <c r="D538" s="283"/>
      <c r="E538" s="283"/>
      <c r="F538" s="283"/>
      <c r="G538" s="283"/>
      <c r="H538" s="283"/>
      <c r="I538" s="300"/>
      <c r="J538" s="284"/>
      <c r="K538" s="285"/>
      <c r="L538" s="285"/>
    </row>
    <row r="539" spans="1:12">
      <c r="A539" s="288"/>
      <c r="B539" s="283"/>
      <c r="C539" s="283"/>
      <c r="D539" s="283"/>
      <c r="E539" s="283"/>
      <c r="F539" s="283"/>
      <c r="G539" s="283"/>
      <c r="H539" s="283"/>
      <c r="I539" s="300"/>
      <c r="J539" s="284"/>
      <c r="K539" s="285"/>
      <c r="L539" s="285"/>
    </row>
    <row r="540" spans="1:12">
      <c r="A540" s="288"/>
      <c r="B540" s="283"/>
      <c r="C540" s="283"/>
      <c r="D540" s="283"/>
      <c r="E540" s="283"/>
      <c r="F540" s="283"/>
      <c r="G540" s="283"/>
      <c r="H540" s="283"/>
      <c r="I540" s="300"/>
      <c r="J540" s="284"/>
      <c r="K540" s="285"/>
      <c r="L540" s="285"/>
    </row>
    <row r="541" spans="1:12">
      <c r="A541" s="288"/>
      <c r="B541" s="283"/>
      <c r="C541" s="283"/>
      <c r="D541" s="283"/>
      <c r="E541" s="283"/>
      <c r="F541" s="283"/>
      <c r="G541" s="283"/>
      <c r="H541" s="283"/>
      <c r="I541" s="300"/>
      <c r="J541" s="284"/>
      <c r="K541" s="285"/>
      <c r="L541" s="285"/>
    </row>
    <row r="542" spans="1:12">
      <c r="A542" s="288"/>
      <c r="B542" s="283"/>
      <c r="C542" s="283"/>
      <c r="D542" s="283"/>
      <c r="E542" s="283"/>
      <c r="F542" s="283"/>
      <c r="G542" s="283"/>
      <c r="H542" s="283"/>
      <c r="I542" s="300"/>
      <c r="J542" s="284"/>
      <c r="K542" s="285"/>
      <c r="L542" s="285"/>
    </row>
    <row r="543" spans="1:12">
      <c r="A543" s="288"/>
      <c r="B543" s="283"/>
      <c r="C543" s="283"/>
      <c r="D543" s="283"/>
      <c r="E543" s="283"/>
      <c r="F543" s="283"/>
      <c r="G543" s="283"/>
      <c r="H543" s="283"/>
      <c r="I543" s="300"/>
      <c r="J543" s="284"/>
      <c r="K543" s="285"/>
      <c r="L543" s="285"/>
    </row>
    <row r="544" spans="1:12">
      <c r="A544" s="288"/>
      <c r="B544" s="283"/>
      <c r="C544" s="283"/>
      <c r="D544" s="283"/>
      <c r="E544" s="283"/>
      <c r="F544" s="283"/>
      <c r="G544" s="283"/>
      <c r="H544" s="283"/>
      <c r="I544" s="300"/>
      <c r="J544" s="284"/>
      <c r="K544" s="285"/>
      <c r="L544" s="285"/>
    </row>
    <row r="545" spans="1:12">
      <c r="A545" s="288"/>
      <c r="B545" s="283"/>
      <c r="C545" s="283"/>
      <c r="D545" s="283"/>
      <c r="E545" s="283"/>
      <c r="F545" s="283"/>
      <c r="G545" s="283"/>
      <c r="H545" s="283"/>
      <c r="I545" s="300"/>
      <c r="J545" s="284"/>
      <c r="K545" s="285"/>
      <c r="L545" s="285"/>
    </row>
    <row r="546" spans="1:12">
      <c r="A546" s="288"/>
      <c r="B546" s="283"/>
      <c r="C546" s="283"/>
      <c r="D546" s="283"/>
      <c r="E546" s="283"/>
      <c r="F546" s="283"/>
      <c r="G546" s="283"/>
      <c r="H546" s="283"/>
      <c r="I546" s="300"/>
      <c r="J546" s="284"/>
      <c r="K546" s="285"/>
      <c r="L546" s="285"/>
    </row>
    <row r="547" spans="1:12">
      <c r="A547" s="288"/>
      <c r="B547" s="283"/>
      <c r="C547" s="283"/>
      <c r="D547" s="283"/>
      <c r="E547" s="283"/>
      <c r="F547" s="283"/>
      <c r="G547" s="283"/>
      <c r="H547" s="283"/>
      <c r="I547" s="300"/>
      <c r="J547" s="284"/>
      <c r="K547" s="285"/>
      <c r="L547" s="285"/>
    </row>
    <row r="548" spans="1:12">
      <c r="A548" s="288"/>
      <c r="B548" s="283"/>
      <c r="C548" s="283"/>
      <c r="D548" s="283"/>
      <c r="E548" s="283"/>
      <c r="F548" s="283"/>
      <c r="G548" s="283"/>
      <c r="H548" s="283"/>
      <c r="I548" s="300"/>
      <c r="J548" s="284"/>
      <c r="K548" s="285"/>
      <c r="L548" s="285"/>
    </row>
    <row r="549" spans="1:12">
      <c r="A549" s="288"/>
      <c r="B549" s="283"/>
      <c r="C549" s="283"/>
      <c r="D549" s="283"/>
      <c r="E549" s="283"/>
      <c r="F549" s="283"/>
      <c r="G549" s="283"/>
      <c r="H549" s="283"/>
      <c r="I549" s="300"/>
      <c r="J549" s="284"/>
      <c r="K549" s="285"/>
      <c r="L549" s="285"/>
    </row>
    <row r="550" spans="1:12">
      <c r="A550" s="288"/>
      <c r="B550" s="283"/>
      <c r="C550" s="283"/>
      <c r="D550" s="283"/>
      <c r="E550" s="283"/>
      <c r="F550" s="283"/>
      <c r="G550" s="283"/>
      <c r="H550" s="283"/>
      <c r="I550" s="300"/>
      <c r="J550" s="284"/>
      <c r="K550" s="285"/>
      <c r="L550" s="285"/>
    </row>
    <row r="551" spans="1:12">
      <c r="A551" s="288"/>
      <c r="B551" s="283"/>
      <c r="C551" s="283"/>
      <c r="D551" s="283"/>
      <c r="E551" s="283"/>
      <c r="F551" s="283"/>
      <c r="G551" s="283"/>
      <c r="H551" s="283"/>
      <c r="I551" s="300"/>
      <c r="J551" s="284"/>
      <c r="K551" s="285"/>
      <c r="L551" s="285"/>
    </row>
    <row r="552" spans="1:12">
      <c r="A552" s="288"/>
      <c r="B552" s="283"/>
      <c r="C552" s="283"/>
      <c r="D552" s="283"/>
      <c r="E552" s="283"/>
      <c r="F552" s="283"/>
      <c r="G552" s="283"/>
      <c r="H552" s="283"/>
      <c r="I552" s="300"/>
      <c r="J552" s="284"/>
      <c r="K552" s="285"/>
      <c r="L552" s="285"/>
    </row>
    <row r="553" spans="1:12">
      <c r="A553" s="288"/>
      <c r="B553" s="283"/>
      <c r="C553" s="283"/>
      <c r="D553" s="283"/>
      <c r="E553" s="283"/>
      <c r="F553" s="283"/>
      <c r="G553" s="283"/>
      <c r="H553" s="283"/>
      <c r="I553" s="300"/>
      <c r="J553" s="284"/>
      <c r="K553" s="285"/>
      <c r="L553" s="285"/>
    </row>
    <row r="554" spans="1:12">
      <c r="A554" s="288"/>
      <c r="B554" s="283"/>
      <c r="C554" s="283"/>
      <c r="D554" s="283"/>
      <c r="E554" s="283"/>
      <c r="F554" s="283"/>
      <c r="G554" s="283"/>
      <c r="H554" s="283"/>
      <c r="I554" s="300"/>
      <c r="J554" s="284"/>
      <c r="K554" s="285"/>
      <c r="L554" s="285"/>
    </row>
    <row r="555" spans="1:12">
      <c r="A555" s="288"/>
      <c r="B555" s="283"/>
      <c r="C555" s="283"/>
      <c r="D555" s="283"/>
      <c r="E555" s="283"/>
      <c r="F555" s="283"/>
      <c r="G555" s="283"/>
      <c r="H555" s="283"/>
      <c r="I555" s="300"/>
      <c r="J555" s="284"/>
      <c r="K555" s="285"/>
      <c r="L555" s="285"/>
    </row>
    <row r="556" spans="1:12">
      <c r="A556" s="288"/>
      <c r="B556" s="283"/>
      <c r="C556" s="283"/>
      <c r="D556" s="283"/>
      <c r="E556" s="283"/>
      <c r="F556" s="283"/>
      <c r="G556" s="283"/>
      <c r="H556" s="283"/>
      <c r="I556" s="300"/>
      <c r="J556" s="284"/>
      <c r="K556" s="285"/>
      <c r="L556" s="285"/>
    </row>
    <row r="557" spans="1:12">
      <c r="A557" s="288"/>
      <c r="B557" s="283"/>
      <c r="C557" s="283"/>
      <c r="D557" s="283"/>
      <c r="E557" s="283"/>
      <c r="F557" s="283"/>
      <c r="G557" s="283"/>
      <c r="H557" s="283"/>
      <c r="I557" s="300"/>
      <c r="J557" s="284"/>
      <c r="K557" s="285"/>
      <c r="L557" s="285"/>
    </row>
    <row r="558" spans="1:12">
      <c r="A558" s="288"/>
      <c r="B558" s="283"/>
      <c r="C558" s="283"/>
      <c r="D558" s="283"/>
      <c r="E558" s="283"/>
      <c r="F558" s="283"/>
      <c r="G558" s="283"/>
      <c r="H558" s="283"/>
      <c r="I558" s="300"/>
      <c r="J558" s="284"/>
      <c r="K558" s="285"/>
      <c r="L558" s="285"/>
    </row>
    <row r="559" spans="1:12">
      <c r="A559" s="288"/>
      <c r="B559" s="283"/>
      <c r="C559" s="283"/>
      <c r="D559" s="283"/>
      <c r="E559" s="283"/>
      <c r="F559" s="283"/>
      <c r="G559" s="283"/>
      <c r="H559" s="283"/>
      <c r="I559" s="300"/>
      <c r="J559" s="284"/>
      <c r="K559" s="285"/>
      <c r="L559" s="285"/>
    </row>
    <row r="560" spans="1:12">
      <c r="A560" s="288"/>
      <c r="B560" s="283"/>
      <c r="C560" s="283"/>
      <c r="D560" s="283"/>
      <c r="E560" s="283"/>
      <c r="F560" s="283"/>
      <c r="G560" s="283"/>
      <c r="H560" s="283"/>
      <c r="I560" s="300"/>
      <c r="J560" s="284"/>
      <c r="K560" s="285"/>
      <c r="L560" s="285"/>
    </row>
    <row r="561" spans="1:12">
      <c r="A561" s="288"/>
      <c r="B561" s="283"/>
      <c r="C561" s="283"/>
      <c r="D561" s="283"/>
      <c r="E561" s="283"/>
      <c r="F561" s="283"/>
      <c r="G561" s="283"/>
      <c r="H561" s="283"/>
      <c r="I561" s="300"/>
      <c r="J561" s="284"/>
      <c r="K561" s="285"/>
      <c r="L561" s="285"/>
    </row>
    <row r="562" spans="1:12">
      <c r="A562" s="288"/>
      <c r="B562" s="283"/>
      <c r="C562" s="283"/>
      <c r="D562" s="283"/>
      <c r="E562" s="283"/>
      <c r="F562" s="283"/>
      <c r="G562" s="283"/>
      <c r="H562" s="283"/>
      <c r="I562" s="300"/>
      <c r="J562" s="284"/>
      <c r="K562" s="285"/>
      <c r="L562" s="285"/>
    </row>
    <row r="563" spans="1:12">
      <c r="A563" s="288"/>
      <c r="B563" s="283"/>
      <c r="C563" s="283"/>
      <c r="D563" s="283"/>
      <c r="E563" s="283"/>
      <c r="F563" s="283"/>
      <c r="G563" s="283"/>
      <c r="H563" s="283"/>
      <c r="I563" s="300"/>
      <c r="J563" s="284"/>
      <c r="K563" s="285"/>
      <c r="L563" s="285"/>
    </row>
    <row r="564" spans="1:12">
      <c r="A564" s="288"/>
      <c r="B564" s="283"/>
      <c r="C564" s="283"/>
      <c r="D564" s="283"/>
      <c r="E564" s="283"/>
      <c r="F564" s="283"/>
      <c r="G564" s="283"/>
      <c r="H564" s="283"/>
      <c r="I564" s="300"/>
      <c r="J564" s="284"/>
      <c r="K564" s="285"/>
      <c r="L564" s="285"/>
    </row>
    <row r="565" spans="1:12">
      <c r="A565" s="288"/>
      <c r="B565" s="283"/>
      <c r="C565" s="283"/>
      <c r="D565" s="283"/>
      <c r="E565" s="283"/>
      <c r="F565" s="283"/>
      <c r="G565" s="283"/>
      <c r="H565" s="283"/>
      <c r="I565" s="300"/>
      <c r="J565" s="284"/>
      <c r="K565" s="285"/>
      <c r="L565" s="285"/>
    </row>
    <row r="566" spans="1:12">
      <c r="A566" s="288"/>
      <c r="B566" s="283"/>
      <c r="C566" s="283"/>
      <c r="D566" s="283"/>
      <c r="E566" s="283"/>
      <c r="F566" s="283"/>
      <c r="G566" s="283"/>
      <c r="H566" s="283"/>
      <c r="I566" s="300"/>
      <c r="J566" s="284"/>
      <c r="K566" s="285"/>
      <c r="L566" s="285"/>
    </row>
    <row r="567" spans="1:12">
      <c r="A567" s="288"/>
      <c r="B567" s="283"/>
      <c r="C567" s="283"/>
      <c r="D567" s="283"/>
      <c r="E567" s="283"/>
      <c r="F567" s="283"/>
      <c r="G567" s="283"/>
      <c r="H567" s="283"/>
      <c r="I567" s="300"/>
      <c r="J567" s="284"/>
      <c r="K567" s="285"/>
      <c r="L567" s="285"/>
    </row>
    <row r="568" spans="1:12">
      <c r="A568" s="288"/>
      <c r="B568" s="283"/>
      <c r="C568" s="283"/>
      <c r="D568" s="283"/>
      <c r="E568" s="283"/>
      <c r="F568" s="283"/>
      <c r="G568" s="283"/>
      <c r="H568" s="283"/>
      <c r="I568" s="300"/>
      <c r="J568" s="284"/>
      <c r="K568" s="285"/>
      <c r="L568" s="285"/>
    </row>
    <row r="569" spans="1:12">
      <c r="A569" s="288"/>
      <c r="B569" s="283"/>
      <c r="C569" s="283"/>
      <c r="D569" s="283"/>
      <c r="E569" s="283"/>
      <c r="F569" s="283"/>
      <c r="G569" s="283"/>
      <c r="H569" s="283"/>
      <c r="I569" s="300"/>
      <c r="J569" s="284"/>
      <c r="K569" s="285"/>
      <c r="L569" s="285"/>
    </row>
    <row r="570" spans="1:12">
      <c r="A570" s="288"/>
      <c r="B570" s="283"/>
      <c r="C570" s="283"/>
      <c r="D570" s="283"/>
      <c r="E570" s="283"/>
      <c r="F570" s="283"/>
      <c r="G570" s="283"/>
      <c r="H570" s="283"/>
      <c r="I570" s="300"/>
      <c r="J570" s="284"/>
      <c r="K570" s="285"/>
      <c r="L570" s="285"/>
    </row>
    <row r="571" spans="1:12">
      <c r="A571" s="288"/>
      <c r="B571" s="283"/>
      <c r="C571" s="283"/>
      <c r="D571" s="283"/>
      <c r="E571" s="283"/>
      <c r="F571" s="283"/>
      <c r="G571" s="283"/>
      <c r="H571" s="283"/>
      <c r="I571" s="300"/>
      <c r="J571" s="284"/>
      <c r="K571" s="285"/>
      <c r="L571" s="285"/>
    </row>
    <row r="572" spans="1:12">
      <c r="A572" s="288"/>
      <c r="B572" s="283"/>
      <c r="C572" s="283"/>
      <c r="D572" s="283"/>
      <c r="E572" s="283"/>
      <c r="F572" s="283"/>
      <c r="G572" s="283"/>
      <c r="H572" s="283"/>
      <c r="I572" s="300"/>
      <c r="J572" s="284"/>
      <c r="K572" s="285"/>
      <c r="L572" s="285"/>
    </row>
    <row r="573" spans="1:12">
      <c r="A573" s="288"/>
      <c r="B573" s="283"/>
      <c r="C573" s="283"/>
      <c r="D573" s="283"/>
      <c r="E573" s="283"/>
      <c r="F573" s="283"/>
      <c r="G573" s="283"/>
      <c r="H573" s="283"/>
      <c r="I573" s="300"/>
      <c r="J573" s="284"/>
      <c r="K573" s="285"/>
      <c r="L573" s="285"/>
    </row>
    <row r="574" spans="1:12">
      <c r="A574" s="288"/>
      <c r="B574" s="283"/>
      <c r="C574" s="283"/>
      <c r="D574" s="283"/>
      <c r="E574" s="283"/>
      <c r="F574" s="283"/>
      <c r="G574" s="283"/>
      <c r="H574" s="283"/>
      <c r="I574" s="300"/>
      <c r="J574" s="284"/>
      <c r="K574" s="285"/>
      <c r="L574" s="285"/>
    </row>
    <row r="575" spans="1:12">
      <c r="A575" s="288"/>
      <c r="B575" s="283"/>
      <c r="C575" s="283"/>
      <c r="D575" s="283"/>
      <c r="E575" s="283"/>
      <c r="F575" s="283"/>
      <c r="G575" s="283"/>
      <c r="H575" s="283"/>
      <c r="I575" s="300"/>
      <c r="J575" s="284"/>
      <c r="K575" s="285"/>
      <c r="L575" s="285"/>
    </row>
    <row r="576" spans="1:12">
      <c r="A576" s="288"/>
      <c r="B576" s="283"/>
      <c r="C576" s="283"/>
      <c r="D576" s="283"/>
      <c r="E576" s="283"/>
      <c r="F576" s="283"/>
      <c r="G576" s="283"/>
      <c r="H576" s="283"/>
      <c r="I576" s="300"/>
      <c r="J576" s="284"/>
      <c r="K576" s="285"/>
      <c r="L576" s="285"/>
    </row>
    <row r="577" spans="1:12">
      <c r="A577" s="288"/>
      <c r="B577" s="283"/>
      <c r="C577" s="283"/>
      <c r="D577" s="283"/>
      <c r="E577" s="283"/>
      <c r="F577" s="283"/>
      <c r="G577" s="283"/>
      <c r="H577" s="283"/>
      <c r="I577" s="300"/>
      <c r="J577" s="284"/>
      <c r="K577" s="285"/>
      <c r="L577" s="285"/>
    </row>
    <row r="578" spans="1:12">
      <c r="A578" s="288"/>
      <c r="B578" s="283"/>
      <c r="C578" s="283"/>
      <c r="D578" s="283"/>
      <c r="E578" s="283"/>
      <c r="F578" s="283"/>
      <c r="G578" s="283"/>
      <c r="H578" s="283"/>
      <c r="I578" s="300"/>
      <c r="J578" s="284"/>
      <c r="K578" s="285"/>
      <c r="L578" s="285"/>
    </row>
    <row r="579" spans="1:12">
      <c r="A579" s="288"/>
      <c r="B579" s="283"/>
      <c r="C579" s="283"/>
      <c r="D579" s="283"/>
      <c r="E579" s="283"/>
      <c r="F579" s="283"/>
      <c r="G579" s="283"/>
      <c r="H579" s="283"/>
      <c r="I579" s="300"/>
      <c r="J579" s="284"/>
      <c r="K579" s="285"/>
      <c r="L579" s="285"/>
    </row>
    <row r="580" spans="1:12">
      <c r="A580" s="288"/>
      <c r="B580" s="283"/>
      <c r="C580" s="283"/>
      <c r="D580" s="283"/>
      <c r="E580" s="283"/>
      <c r="F580" s="283"/>
      <c r="G580" s="283"/>
      <c r="H580" s="283"/>
      <c r="I580" s="300"/>
      <c r="J580" s="284"/>
      <c r="K580" s="285"/>
      <c r="L580" s="285"/>
    </row>
    <row r="581" spans="1:12">
      <c r="A581" s="288"/>
      <c r="B581" s="283"/>
      <c r="C581" s="283"/>
      <c r="D581" s="283"/>
      <c r="E581" s="283"/>
      <c r="F581" s="283"/>
      <c r="G581" s="283"/>
      <c r="H581" s="283"/>
      <c r="I581" s="300"/>
      <c r="J581" s="284"/>
      <c r="K581" s="285"/>
      <c r="L581" s="285"/>
    </row>
    <row r="582" spans="1:12">
      <c r="A582" s="288"/>
      <c r="B582" s="283"/>
      <c r="C582" s="283"/>
      <c r="D582" s="283"/>
      <c r="E582" s="283"/>
      <c r="F582" s="283"/>
      <c r="G582" s="283"/>
      <c r="H582" s="283"/>
      <c r="I582" s="300"/>
      <c r="J582" s="284"/>
      <c r="K582" s="285"/>
      <c r="L582" s="285"/>
    </row>
    <row r="583" spans="1:12">
      <c r="A583" s="288"/>
      <c r="B583" s="283"/>
      <c r="C583" s="283"/>
      <c r="D583" s="283"/>
      <c r="E583" s="283"/>
      <c r="F583" s="283"/>
      <c r="G583" s="283"/>
      <c r="H583" s="283"/>
      <c r="I583" s="300"/>
      <c r="J583" s="284"/>
      <c r="K583" s="285"/>
      <c r="L583" s="285"/>
    </row>
    <row r="584" spans="1:12">
      <c r="A584" s="288"/>
      <c r="B584" s="283"/>
      <c r="C584" s="283"/>
      <c r="D584" s="283"/>
      <c r="E584" s="283"/>
      <c r="F584" s="283"/>
      <c r="G584" s="283"/>
      <c r="H584" s="283"/>
      <c r="I584" s="300"/>
      <c r="J584" s="284"/>
      <c r="K584" s="285"/>
      <c r="L584" s="285"/>
    </row>
    <row r="585" spans="1:12">
      <c r="A585" s="288"/>
      <c r="B585" s="283"/>
      <c r="C585" s="283"/>
      <c r="D585" s="283"/>
      <c r="E585" s="283"/>
      <c r="F585" s="283"/>
      <c r="G585" s="283"/>
      <c r="H585" s="283"/>
      <c r="I585" s="300"/>
      <c r="J585" s="284"/>
      <c r="K585" s="285"/>
      <c r="L585" s="285"/>
    </row>
    <row r="586" spans="1:12">
      <c r="A586" s="288"/>
      <c r="B586" s="283"/>
      <c r="C586" s="283"/>
      <c r="D586" s="283"/>
      <c r="E586" s="283"/>
      <c r="F586" s="283"/>
      <c r="G586" s="283"/>
      <c r="H586" s="283"/>
      <c r="I586" s="300"/>
      <c r="J586" s="284"/>
      <c r="K586" s="285"/>
      <c r="L586" s="285"/>
    </row>
    <row r="587" spans="1:12">
      <c r="A587" s="288"/>
      <c r="B587" s="283"/>
      <c r="C587" s="283"/>
      <c r="D587" s="283"/>
      <c r="E587" s="283"/>
      <c r="F587" s="283"/>
      <c r="G587" s="283"/>
      <c r="H587" s="283"/>
      <c r="I587" s="300"/>
      <c r="J587" s="284"/>
      <c r="K587" s="285"/>
      <c r="L587" s="285"/>
    </row>
    <row r="588" spans="1:12">
      <c r="A588" s="288"/>
      <c r="B588" s="283"/>
      <c r="C588" s="283"/>
      <c r="D588" s="283"/>
      <c r="E588" s="283"/>
      <c r="F588" s="283"/>
      <c r="G588" s="283"/>
      <c r="H588" s="283"/>
      <c r="I588" s="300"/>
      <c r="J588" s="284"/>
      <c r="K588" s="285"/>
      <c r="L588" s="285"/>
    </row>
    <row r="589" spans="1:12">
      <c r="A589" s="288"/>
      <c r="B589" s="283"/>
      <c r="C589" s="283"/>
      <c r="D589" s="283"/>
      <c r="E589" s="283"/>
      <c r="F589" s="283"/>
      <c r="G589" s="283"/>
      <c r="H589" s="283"/>
      <c r="I589" s="300"/>
      <c r="J589" s="284"/>
      <c r="K589" s="285"/>
      <c r="L589" s="285"/>
    </row>
    <row r="590" spans="1:12">
      <c r="A590" s="288"/>
      <c r="B590" s="283"/>
      <c r="C590" s="283"/>
      <c r="D590" s="283"/>
      <c r="E590" s="283"/>
      <c r="F590" s="283"/>
      <c r="G590" s="283"/>
      <c r="H590" s="283"/>
      <c r="I590" s="300"/>
      <c r="J590" s="284"/>
      <c r="K590" s="285"/>
      <c r="L590" s="285"/>
    </row>
    <row r="591" spans="1:12">
      <c r="A591" s="288"/>
      <c r="B591" s="283"/>
      <c r="C591" s="283"/>
      <c r="D591" s="283"/>
      <c r="E591" s="283"/>
      <c r="F591" s="283"/>
      <c r="G591" s="283"/>
      <c r="H591" s="283"/>
      <c r="I591" s="300"/>
      <c r="J591" s="284"/>
      <c r="K591" s="285"/>
      <c r="L591" s="285"/>
    </row>
    <row r="592" spans="1:12">
      <c r="A592" s="288"/>
      <c r="B592" s="283"/>
      <c r="C592" s="283"/>
      <c r="D592" s="283"/>
      <c r="E592" s="283"/>
      <c r="F592" s="283"/>
      <c r="G592" s="283"/>
      <c r="H592" s="283"/>
      <c r="I592" s="300"/>
      <c r="J592" s="284"/>
      <c r="K592" s="285"/>
      <c r="L592" s="285"/>
    </row>
    <row r="593" spans="1:12">
      <c r="A593" s="288"/>
      <c r="B593" s="283"/>
      <c r="C593" s="283"/>
      <c r="D593" s="283"/>
      <c r="E593" s="283"/>
      <c r="F593" s="283"/>
      <c r="G593" s="283"/>
      <c r="H593" s="283"/>
      <c r="I593" s="300"/>
      <c r="J593" s="284"/>
      <c r="K593" s="285"/>
      <c r="L593" s="285"/>
    </row>
    <row r="594" spans="1:12">
      <c r="A594" s="288"/>
      <c r="B594" s="283"/>
      <c r="C594" s="283"/>
      <c r="D594" s="283"/>
      <c r="E594" s="283"/>
      <c r="F594" s="283"/>
      <c r="G594" s="283"/>
      <c r="H594" s="283"/>
      <c r="I594" s="300"/>
      <c r="J594" s="284"/>
      <c r="K594" s="285"/>
      <c r="L594" s="285"/>
    </row>
    <row r="595" spans="1:12">
      <c r="A595" s="288"/>
      <c r="B595" s="283"/>
      <c r="C595" s="283"/>
      <c r="D595" s="283"/>
      <c r="E595" s="283"/>
      <c r="F595" s="283"/>
      <c r="G595" s="283"/>
      <c r="H595" s="283"/>
      <c r="I595" s="300"/>
      <c r="J595" s="284"/>
      <c r="K595" s="285"/>
      <c r="L595" s="285"/>
    </row>
    <row r="596" spans="1:12">
      <c r="A596" s="288"/>
      <c r="B596" s="283"/>
      <c r="C596" s="283"/>
      <c r="D596" s="283"/>
      <c r="E596" s="283"/>
      <c r="F596" s="283"/>
      <c r="G596" s="283"/>
      <c r="H596" s="283"/>
      <c r="I596" s="300"/>
      <c r="J596" s="284"/>
      <c r="K596" s="285"/>
      <c r="L596" s="285"/>
    </row>
    <row r="597" spans="1:12">
      <c r="A597" s="288"/>
      <c r="B597" s="283"/>
      <c r="C597" s="283"/>
      <c r="D597" s="283"/>
      <c r="E597" s="283"/>
      <c r="F597" s="283"/>
      <c r="G597" s="283"/>
      <c r="H597" s="283"/>
      <c r="I597" s="300"/>
      <c r="J597" s="284"/>
      <c r="K597" s="285"/>
      <c r="L597" s="285"/>
    </row>
    <row r="598" spans="1:12">
      <c r="A598" s="288"/>
      <c r="B598" s="283"/>
      <c r="C598" s="283"/>
      <c r="D598" s="283"/>
      <c r="E598" s="283"/>
      <c r="F598" s="283"/>
      <c r="G598" s="283"/>
      <c r="H598" s="283"/>
      <c r="I598" s="300"/>
      <c r="J598" s="284"/>
      <c r="K598" s="285"/>
      <c r="L598" s="285"/>
    </row>
    <row r="599" spans="1:12">
      <c r="A599" s="288"/>
      <c r="B599" s="283"/>
      <c r="C599" s="283"/>
      <c r="D599" s="283"/>
      <c r="E599" s="283"/>
      <c r="F599" s="283"/>
      <c r="G599" s="283"/>
      <c r="H599" s="283"/>
      <c r="I599" s="300"/>
      <c r="J599" s="284"/>
      <c r="K599" s="285"/>
      <c r="L599" s="285"/>
    </row>
    <row r="600" spans="1:12">
      <c r="A600" s="288"/>
      <c r="B600" s="283"/>
      <c r="C600" s="283"/>
      <c r="D600" s="283"/>
      <c r="E600" s="283"/>
      <c r="F600" s="283"/>
      <c r="G600" s="283"/>
      <c r="H600" s="283"/>
      <c r="I600" s="300"/>
      <c r="J600" s="284"/>
      <c r="K600" s="285"/>
      <c r="L600" s="285"/>
    </row>
    <row r="601" spans="1:12">
      <c r="A601" s="288"/>
      <c r="B601" s="283"/>
      <c r="C601" s="283"/>
      <c r="D601" s="283"/>
      <c r="E601" s="283"/>
      <c r="F601" s="283"/>
      <c r="G601" s="283"/>
      <c r="H601" s="283"/>
      <c r="I601" s="300"/>
      <c r="J601" s="284"/>
      <c r="K601" s="285"/>
      <c r="L601" s="285"/>
    </row>
    <row r="602" spans="1:12">
      <c r="A602" s="288"/>
      <c r="B602" s="283"/>
      <c r="C602" s="283"/>
      <c r="D602" s="283"/>
      <c r="E602" s="283"/>
      <c r="F602" s="283"/>
      <c r="G602" s="283"/>
      <c r="H602" s="283"/>
      <c r="I602" s="300"/>
      <c r="J602" s="284"/>
      <c r="K602" s="285"/>
      <c r="L602" s="285"/>
    </row>
    <row r="603" spans="1:12">
      <c r="A603" s="288"/>
      <c r="B603" s="283"/>
      <c r="C603" s="283"/>
      <c r="D603" s="283"/>
      <c r="E603" s="283"/>
      <c r="F603" s="283"/>
      <c r="G603" s="283"/>
      <c r="H603" s="283"/>
      <c r="I603" s="300"/>
      <c r="J603" s="284"/>
      <c r="K603" s="285"/>
      <c r="L603" s="285"/>
    </row>
    <row r="604" spans="1:12">
      <c r="A604" s="288"/>
      <c r="B604" s="283"/>
      <c r="C604" s="283"/>
      <c r="D604" s="283"/>
      <c r="E604" s="283"/>
      <c r="F604" s="283"/>
      <c r="G604" s="283"/>
      <c r="H604" s="283"/>
      <c r="I604" s="300"/>
      <c r="J604" s="284"/>
      <c r="K604" s="285"/>
      <c r="L604" s="285"/>
    </row>
    <row r="605" spans="1:12">
      <c r="A605" s="288"/>
      <c r="B605" s="283"/>
      <c r="C605" s="283"/>
      <c r="D605" s="283"/>
      <c r="E605" s="283"/>
      <c r="F605" s="283"/>
      <c r="G605" s="283"/>
      <c r="H605" s="283"/>
      <c r="I605" s="300"/>
      <c r="J605" s="284"/>
      <c r="K605" s="285"/>
      <c r="L605" s="285"/>
    </row>
    <row r="606" spans="1:12">
      <c r="A606" s="288"/>
      <c r="B606" s="283"/>
      <c r="C606" s="283"/>
      <c r="D606" s="283"/>
      <c r="E606" s="283"/>
      <c r="F606" s="283"/>
      <c r="G606" s="283"/>
      <c r="H606" s="283"/>
      <c r="I606" s="300"/>
      <c r="J606" s="284"/>
      <c r="K606" s="285"/>
      <c r="L606" s="285"/>
    </row>
    <row r="607" spans="1:12">
      <c r="A607" s="288"/>
      <c r="B607" s="283"/>
      <c r="C607" s="283"/>
      <c r="D607" s="283"/>
      <c r="E607" s="283"/>
      <c r="F607" s="283"/>
      <c r="G607" s="283"/>
      <c r="H607" s="283"/>
      <c r="I607" s="300"/>
      <c r="J607" s="284"/>
      <c r="K607" s="285"/>
      <c r="L607" s="285"/>
    </row>
    <row r="608" spans="1:12">
      <c r="A608" s="288"/>
      <c r="B608" s="283"/>
      <c r="C608" s="283"/>
      <c r="D608" s="283"/>
      <c r="E608" s="283"/>
      <c r="F608" s="283"/>
      <c r="G608" s="283"/>
      <c r="H608" s="283"/>
      <c r="I608" s="300"/>
      <c r="J608" s="284"/>
      <c r="K608" s="285"/>
      <c r="L608" s="285"/>
    </row>
    <row r="609" spans="1:12">
      <c r="A609" s="288"/>
      <c r="B609" s="283"/>
      <c r="C609" s="283"/>
      <c r="D609" s="283"/>
      <c r="E609" s="283"/>
      <c r="F609" s="283"/>
      <c r="G609" s="283"/>
      <c r="H609" s="283"/>
      <c r="I609" s="300"/>
      <c r="J609" s="284"/>
      <c r="K609" s="285"/>
      <c r="L609" s="285"/>
    </row>
    <row r="610" spans="1:12">
      <c r="A610" s="288"/>
      <c r="B610" s="283"/>
      <c r="C610" s="283"/>
      <c r="D610" s="283"/>
      <c r="E610" s="283"/>
      <c r="F610" s="283"/>
      <c r="G610" s="283"/>
      <c r="H610" s="283"/>
      <c r="I610" s="300"/>
      <c r="J610" s="284"/>
      <c r="K610" s="285"/>
      <c r="L610" s="285"/>
    </row>
    <row r="611" spans="1:12">
      <c r="A611" s="288"/>
      <c r="B611" s="283"/>
      <c r="C611" s="283"/>
      <c r="D611" s="283"/>
      <c r="E611" s="283"/>
      <c r="F611" s="283"/>
      <c r="G611" s="283"/>
      <c r="H611" s="283"/>
      <c r="I611" s="300"/>
      <c r="J611" s="284"/>
      <c r="K611" s="285"/>
      <c r="L611" s="285"/>
    </row>
    <row r="612" spans="1:12">
      <c r="A612" s="288"/>
      <c r="B612" s="283"/>
      <c r="C612" s="283"/>
      <c r="D612" s="283"/>
      <c r="E612" s="283"/>
      <c r="F612" s="283"/>
      <c r="G612" s="283"/>
      <c r="H612" s="283"/>
      <c r="I612" s="300"/>
      <c r="J612" s="284"/>
      <c r="K612" s="285"/>
      <c r="L612" s="285"/>
    </row>
    <row r="613" spans="1:12">
      <c r="A613" s="288"/>
      <c r="B613" s="283"/>
      <c r="C613" s="283"/>
      <c r="D613" s="283"/>
      <c r="E613" s="283"/>
      <c r="F613" s="283"/>
      <c r="G613" s="283"/>
      <c r="H613" s="283"/>
      <c r="I613" s="300"/>
      <c r="J613" s="284"/>
      <c r="K613" s="285"/>
      <c r="L613" s="285"/>
    </row>
    <row r="614" spans="1:12">
      <c r="A614" s="288"/>
      <c r="B614" s="283"/>
      <c r="C614" s="283"/>
      <c r="D614" s="283"/>
      <c r="E614" s="283"/>
      <c r="F614" s="283"/>
      <c r="G614" s="283"/>
      <c r="H614" s="283"/>
      <c r="I614" s="300"/>
      <c r="J614" s="284"/>
      <c r="K614" s="285"/>
      <c r="L614" s="285"/>
    </row>
    <row r="615" spans="1:12">
      <c r="A615" s="288"/>
      <c r="B615" s="283"/>
      <c r="C615" s="283"/>
      <c r="D615" s="283"/>
      <c r="E615" s="283"/>
      <c r="F615" s="283"/>
      <c r="G615" s="283"/>
      <c r="H615" s="283"/>
      <c r="I615" s="300"/>
      <c r="J615" s="284"/>
      <c r="K615" s="285"/>
      <c r="L615" s="285"/>
    </row>
    <row r="616" spans="1:12">
      <c r="A616" s="288"/>
      <c r="B616" s="283"/>
      <c r="C616" s="283"/>
      <c r="D616" s="283"/>
      <c r="E616" s="283"/>
      <c r="F616" s="283"/>
      <c r="G616" s="283"/>
      <c r="H616" s="283"/>
      <c r="I616" s="300"/>
      <c r="J616" s="284"/>
      <c r="K616" s="285"/>
      <c r="L616" s="285"/>
    </row>
    <row r="617" spans="1:12">
      <c r="A617" s="288"/>
      <c r="B617" s="283"/>
      <c r="C617" s="283"/>
      <c r="D617" s="283"/>
      <c r="E617" s="283"/>
      <c r="F617" s="283"/>
      <c r="G617" s="283"/>
      <c r="H617" s="283"/>
      <c r="I617" s="300"/>
      <c r="J617" s="284"/>
      <c r="K617" s="285"/>
      <c r="L617" s="285"/>
    </row>
    <row r="618" spans="1:12">
      <c r="A618" s="288"/>
      <c r="B618" s="283"/>
      <c r="C618" s="283"/>
      <c r="D618" s="283"/>
      <c r="E618" s="283"/>
      <c r="F618" s="283"/>
      <c r="G618" s="283"/>
      <c r="H618" s="283"/>
      <c r="I618" s="300"/>
      <c r="J618" s="284"/>
      <c r="K618" s="285"/>
      <c r="L618" s="285"/>
    </row>
    <row r="619" spans="1:12">
      <c r="A619" s="288"/>
      <c r="B619" s="283"/>
      <c r="C619" s="283"/>
      <c r="D619" s="283"/>
      <c r="E619" s="283"/>
      <c r="F619" s="283"/>
      <c r="G619" s="283"/>
      <c r="H619" s="283"/>
      <c r="I619" s="300"/>
      <c r="J619" s="284"/>
      <c r="K619" s="285"/>
      <c r="L619" s="285"/>
    </row>
    <row r="620" spans="1:12">
      <c r="A620" s="288"/>
      <c r="B620" s="283"/>
      <c r="C620" s="283"/>
      <c r="D620" s="283"/>
      <c r="E620" s="283"/>
      <c r="F620" s="283"/>
      <c r="G620" s="283"/>
      <c r="H620" s="283"/>
      <c r="I620" s="300"/>
      <c r="J620" s="284"/>
      <c r="K620" s="285"/>
      <c r="L620" s="285"/>
    </row>
    <row r="621" spans="1:12">
      <c r="A621" s="288"/>
      <c r="B621" s="283"/>
      <c r="C621" s="283"/>
      <c r="D621" s="283"/>
      <c r="E621" s="283"/>
      <c r="F621" s="283"/>
      <c r="G621" s="283"/>
      <c r="H621" s="283"/>
      <c r="I621" s="300"/>
      <c r="J621" s="284"/>
      <c r="K621" s="285"/>
      <c r="L621" s="285"/>
    </row>
    <row r="622" spans="1:12">
      <c r="A622" s="288"/>
      <c r="B622" s="283"/>
      <c r="C622" s="283"/>
      <c r="D622" s="283"/>
      <c r="E622" s="283"/>
      <c r="F622" s="283"/>
      <c r="G622" s="283"/>
      <c r="H622" s="283"/>
      <c r="I622" s="300"/>
      <c r="J622" s="284"/>
      <c r="K622" s="285"/>
      <c r="L622" s="285"/>
    </row>
    <row r="623" spans="1:12">
      <c r="A623" s="288"/>
      <c r="B623" s="283"/>
      <c r="C623" s="283"/>
      <c r="D623" s="283"/>
      <c r="E623" s="283"/>
      <c r="F623" s="283"/>
      <c r="G623" s="283"/>
      <c r="H623" s="283"/>
      <c r="I623" s="300"/>
      <c r="J623" s="284"/>
      <c r="K623" s="285"/>
      <c r="L623" s="285"/>
    </row>
    <row r="624" spans="1:12">
      <c r="A624" s="288"/>
      <c r="B624" s="283"/>
      <c r="C624" s="283"/>
      <c r="D624" s="283"/>
      <c r="E624" s="283"/>
      <c r="F624" s="283"/>
      <c r="G624" s="283"/>
      <c r="H624" s="283"/>
      <c r="I624" s="300"/>
      <c r="J624" s="284"/>
      <c r="K624" s="285"/>
      <c r="L624" s="285"/>
    </row>
    <row r="625" spans="1:12">
      <c r="A625" s="288"/>
      <c r="B625" s="283"/>
      <c r="C625" s="283"/>
      <c r="D625" s="283"/>
      <c r="E625" s="283"/>
      <c r="F625" s="283"/>
      <c r="G625" s="283"/>
      <c r="H625" s="283"/>
      <c r="I625" s="300"/>
      <c r="J625" s="284"/>
      <c r="K625" s="285"/>
      <c r="L625" s="285"/>
    </row>
    <row r="626" spans="1:12">
      <c r="A626" s="288"/>
      <c r="B626" s="283"/>
      <c r="C626" s="283"/>
      <c r="D626" s="283"/>
      <c r="E626" s="283"/>
      <c r="F626" s="283"/>
      <c r="G626" s="283"/>
      <c r="H626" s="283"/>
      <c r="I626" s="300"/>
      <c r="J626" s="284"/>
      <c r="K626" s="285"/>
      <c r="L626" s="285"/>
    </row>
    <row r="627" spans="1:12">
      <c r="A627" s="288"/>
      <c r="B627" s="283"/>
      <c r="C627" s="283"/>
      <c r="D627" s="283"/>
      <c r="E627" s="283"/>
      <c r="F627" s="283"/>
      <c r="G627" s="283"/>
      <c r="H627" s="283"/>
      <c r="I627" s="300"/>
      <c r="J627" s="284"/>
      <c r="K627" s="285"/>
      <c r="L627" s="285"/>
    </row>
    <row r="628" spans="1:12">
      <c r="A628" s="288"/>
      <c r="B628" s="283"/>
      <c r="C628" s="283"/>
      <c r="D628" s="283"/>
      <c r="E628" s="283"/>
      <c r="F628" s="283"/>
      <c r="G628" s="283"/>
      <c r="H628" s="283"/>
      <c r="I628" s="300"/>
      <c r="J628" s="284"/>
      <c r="K628" s="285"/>
      <c r="L628" s="285"/>
    </row>
    <row r="629" spans="1:12">
      <c r="A629" s="288"/>
      <c r="B629" s="283"/>
      <c r="C629" s="283"/>
      <c r="D629" s="283"/>
      <c r="E629" s="283"/>
      <c r="F629" s="283"/>
      <c r="G629" s="283"/>
      <c r="H629" s="283"/>
      <c r="I629" s="300"/>
      <c r="J629" s="284"/>
      <c r="K629" s="285"/>
      <c r="L629" s="285"/>
    </row>
    <row r="630" spans="1:12">
      <c r="A630" s="288"/>
      <c r="B630" s="283"/>
      <c r="C630" s="283"/>
      <c r="D630" s="283"/>
      <c r="E630" s="283"/>
      <c r="F630" s="283"/>
      <c r="G630" s="283"/>
      <c r="H630" s="283"/>
      <c r="I630" s="300"/>
      <c r="J630" s="284"/>
      <c r="K630" s="285"/>
      <c r="L630" s="285"/>
    </row>
    <row r="631" spans="1:12">
      <c r="A631" s="288"/>
      <c r="B631" s="283"/>
      <c r="C631" s="283"/>
      <c r="D631" s="283"/>
      <c r="E631" s="283"/>
      <c r="F631" s="283"/>
      <c r="G631" s="283"/>
      <c r="H631" s="283"/>
      <c r="I631" s="300"/>
      <c r="J631" s="284"/>
      <c r="K631" s="285"/>
      <c r="L631" s="285"/>
    </row>
    <row r="632" spans="1:12">
      <c r="A632" s="288"/>
      <c r="B632" s="283"/>
      <c r="C632" s="283"/>
      <c r="D632" s="283"/>
      <c r="E632" s="283"/>
      <c r="F632" s="283"/>
      <c r="G632" s="283"/>
      <c r="H632" s="283"/>
      <c r="I632" s="300"/>
      <c r="J632" s="284"/>
      <c r="K632" s="285"/>
      <c r="L632" s="285"/>
    </row>
    <row r="633" spans="1:12">
      <c r="A633" s="288"/>
      <c r="B633" s="283"/>
      <c r="C633" s="283"/>
      <c r="D633" s="283"/>
      <c r="E633" s="283"/>
      <c r="F633" s="283"/>
      <c r="G633" s="283"/>
      <c r="H633" s="283"/>
      <c r="I633" s="300"/>
      <c r="J633" s="284"/>
      <c r="K633" s="285"/>
      <c r="L633" s="285"/>
    </row>
    <row r="634" spans="1:12">
      <c r="A634" s="288"/>
      <c r="B634" s="283"/>
      <c r="C634" s="283"/>
      <c r="D634" s="283"/>
      <c r="E634" s="283"/>
      <c r="F634" s="283"/>
      <c r="G634" s="283"/>
      <c r="H634" s="283"/>
      <c r="I634" s="300"/>
      <c r="J634" s="284"/>
      <c r="K634" s="285"/>
      <c r="L634" s="285"/>
    </row>
    <row r="635" spans="1:12">
      <c r="A635" s="288"/>
      <c r="B635" s="283"/>
      <c r="C635" s="283"/>
      <c r="D635" s="283"/>
      <c r="E635" s="283"/>
      <c r="F635" s="283"/>
      <c r="G635" s="283"/>
      <c r="H635" s="283"/>
      <c r="I635" s="300"/>
      <c r="J635" s="284"/>
      <c r="K635" s="285"/>
      <c r="L635" s="285"/>
    </row>
    <row r="636" spans="1:12">
      <c r="A636" s="288"/>
      <c r="B636" s="283"/>
      <c r="C636" s="283"/>
      <c r="D636" s="283"/>
      <c r="E636" s="283"/>
      <c r="F636" s="283"/>
      <c r="G636" s="283"/>
      <c r="H636" s="283"/>
      <c r="I636" s="300"/>
      <c r="J636" s="284"/>
      <c r="K636" s="285"/>
      <c r="L636" s="285"/>
    </row>
    <row r="637" spans="1:12">
      <c r="A637" s="288"/>
      <c r="B637" s="283"/>
      <c r="C637" s="283"/>
      <c r="D637" s="283"/>
      <c r="E637" s="283"/>
      <c r="F637" s="283"/>
      <c r="G637" s="283"/>
      <c r="H637" s="283"/>
      <c r="I637" s="300"/>
      <c r="J637" s="284"/>
      <c r="K637" s="285"/>
      <c r="L637" s="285"/>
    </row>
    <row r="638" spans="1:12">
      <c r="A638" s="288"/>
      <c r="B638" s="283"/>
      <c r="C638" s="283"/>
      <c r="D638" s="283"/>
      <c r="E638" s="283"/>
      <c r="F638" s="283"/>
      <c r="G638" s="283"/>
      <c r="H638" s="283"/>
      <c r="I638" s="300"/>
      <c r="J638" s="284"/>
      <c r="K638" s="285"/>
      <c r="L638" s="285"/>
    </row>
    <row r="639" spans="1:12">
      <c r="A639" s="288"/>
      <c r="B639" s="283"/>
      <c r="C639" s="283"/>
      <c r="D639" s="283"/>
      <c r="E639" s="283"/>
      <c r="F639" s="283"/>
      <c r="G639" s="283"/>
      <c r="H639" s="283"/>
      <c r="I639" s="300"/>
      <c r="J639" s="284"/>
      <c r="K639" s="285"/>
      <c r="L639" s="285"/>
    </row>
    <row r="640" spans="1:12">
      <c r="A640" s="288"/>
      <c r="B640" s="283"/>
      <c r="C640" s="283"/>
      <c r="D640" s="283"/>
      <c r="E640" s="283"/>
      <c r="F640" s="283"/>
      <c r="G640" s="283"/>
      <c r="H640" s="283"/>
      <c r="I640" s="300"/>
      <c r="J640" s="284"/>
      <c r="K640" s="285"/>
      <c r="L640" s="285"/>
    </row>
    <row r="641" spans="1:12">
      <c r="A641" s="288"/>
      <c r="B641" s="283"/>
      <c r="C641" s="283"/>
      <c r="D641" s="283"/>
      <c r="E641" s="283"/>
      <c r="F641" s="283"/>
      <c r="G641" s="283"/>
      <c r="H641" s="283"/>
      <c r="I641" s="300"/>
      <c r="J641" s="284"/>
      <c r="K641" s="285"/>
      <c r="L641" s="285"/>
    </row>
    <row r="642" spans="1:12">
      <c r="A642" s="288"/>
      <c r="B642" s="283"/>
      <c r="C642" s="283"/>
      <c r="D642" s="283"/>
      <c r="E642" s="283"/>
      <c r="F642" s="283"/>
      <c r="G642" s="283"/>
      <c r="H642" s="283"/>
      <c r="I642" s="300"/>
      <c r="J642" s="284"/>
      <c r="K642" s="285"/>
      <c r="L642" s="285"/>
    </row>
    <row r="643" spans="1:12">
      <c r="A643" s="288"/>
      <c r="B643" s="283"/>
      <c r="C643" s="283"/>
      <c r="D643" s="283"/>
      <c r="E643" s="283"/>
      <c r="F643" s="283"/>
      <c r="G643" s="283"/>
      <c r="H643" s="283"/>
      <c r="I643" s="300"/>
      <c r="J643" s="284"/>
      <c r="K643" s="285"/>
      <c r="L643" s="285"/>
    </row>
    <row r="644" spans="1:12">
      <c r="A644" s="288"/>
      <c r="B644" s="283"/>
      <c r="C644" s="283"/>
      <c r="D644" s="283"/>
      <c r="E644" s="283"/>
      <c r="F644" s="283"/>
      <c r="G644" s="283"/>
      <c r="H644" s="283"/>
      <c r="I644" s="300"/>
      <c r="J644" s="284"/>
      <c r="K644" s="285"/>
      <c r="L644" s="285"/>
    </row>
    <row r="645" spans="1:12">
      <c r="A645" s="288"/>
      <c r="B645" s="283"/>
      <c r="C645" s="283"/>
      <c r="D645" s="283"/>
      <c r="E645" s="283"/>
      <c r="F645" s="283"/>
      <c r="G645" s="283"/>
      <c r="H645" s="283"/>
      <c r="I645" s="300"/>
      <c r="J645" s="284"/>
      <c r="K645" s="285"/>
      <c r="L645" s="285"/>
    </row>
    <row r="646" spans="1:12">
      <c r="A646" s="288"/>
      <c r="B646" s="283"/>
      <c r="C646" s="283"/>
      <c r="D646" s="283"/>
      <c r="E646" s="283"/>
      <c r="F646" s="283"/>
      <c r="G646" s="283"/>
      <c r="H646" s="283"/>
      <c r="I646" s="300"/>
      <c r="J646" s="284"/>
      <c r="K646" s="285"/>
      <c r="L646" s="285"/>
    </row>
    <row r="647" spans="1:12">
      <c r="A647" s="288"/>
      <c r="B647" s="283"/>
      <c r="C647" s="283"/>
      <c r="D647" s="283"/>
      <c r="E647" s="283"/>
      <c r="F647" s="283"/>
      <c r="G647" s="283"/>
      <c r="H647" s="283"/>
      <c r="I647" s="300"/>
      <c r="J647" s="284"/>
      <c r="K647" s="285"/>
      <c r="L647" s="285"/>
    </row>
    <row r="648" spans="1:12">
      <c r="A648" s="288"/>
      <c r="B648" s="283"/>
      <c r="C648" s="283"/>
      <c r="D648" s="283"/>
      <c r="E648" s="283"/>
      <c r="F648" s="283"/>
      <c r="G648" s="283"/>
      <c r="H648" s="283"/>
      <c r="I648" s="300"/>
      <c r="J648" s="284"/>
      <c r="K648" s="285"/>
      <c r="L648" s="285"/>
    </row>
    <row r="649" spans="1:12">
      <c r="A649" s="288"/>
      <c r="B649" s="283"/>
      <c r="C649" s="283"/>
      <c r="D649" s="283"/>
      <c r="E649" s="283"/>
      <c r="F649" s="283"/>
      <c r="G649" s="283"/>
      <c r="H649" s="283"/>
      <c r="I649" s="300"/>
      <c r="J649" s="284"/>
      <c r="K649" s="285"/>
      <c r="L649" s="285"/>
    </row>
    <row r="650" spans="1:12">
      <c r="A650" s="288"/>
      <c r="B650" s="283"/>
      <c r="C650" s="283"/>
      <c r="D650" s="283"/>
      <c r="E650" s="283"/>
      <c r="F650" s="283"/>
      <c r="G650" s="283"/>
      <c r="H650" s="283"/>
      <c r="I650" s="300"/>
      <c r="J650" s="284"/>
      <c r="K650" s="285"/>
      <c r="L650" s="285"/>
    </row>
    <row r="651" spans="1:12">
      <c r="A651" s="288"/>
      <c r="B651" s="283"/>
      <c r="C651" s="283"/>
      <c r="D651" s="283"/>
      <c r="E651" s="283"/>
      <c r="F651" s="283"/>
      <c r="G651" s="283"/>
      <c r="H651" s="283"/>
      <c r="I651" s="300"/>
      <c r="J651" s="284"/>
      <c r="K651" s="285"/>
      <c r="L651" s="285"/>
    </row>
    <row r="652" spans="1:12">
      <c r="A652" s="288"/>
      <c r="B652" s="283"/>
      <c r="C652" s="283"/>
      <c r="D652" s="283"/>
      <c r="E652" s="283"/>
      <c r="F652" s="283"/>
      <c r="G652" s="283"/>
      <c r="H652" s="283"/>
      <c r="I652" s="300"/>
      <c r="J652" s="284"/>
      <c r="K652" s="285"/>
      <c r="L652" s="285"/>
    </row>
    <row r="653" spans="1:12">
      <c r="A653" s="288"/>
      <c r="B653" s="283"/>
      <c r="C653" s="283"/>
      <c r="D653" s="283"/>
      <c r="E653" s="283"/>
      <c r="F653" s="283"/>
      <c r="G653" s="283"/>
      <c r="H653" s="283"/>
      <c r="I653" s="300"/>
      <c r="J653" s="284"/>
      <c r="K653" s="285"/>
      <c r="L653" s="285"/>
    </row>
    <row r="654" spans="1:12">
      <c r="A654" s="288"/>
      <c r="B654" s="283"/>
      <c r="C654" s="283"/>
      <c r="D654" s="283"/>
      <c r="E654" s="283"/>
      <c r="F654" s="283"/>
      <c r="G654" s="283"/>
      <c r="H654" s="283"/>
      <c r="I654" s="300"/>
      <c r="J654" s="284"/>
      <c r="K654" s="285"/>
      <c r="L654" s="285"/>
    </row>
    <row r="655" spans="1:12">
      <c r="A655" s="288"/>
      <c r="B655" s="283"/>
      <c r="C655" s="283"/>
      <c r="D655" s="283"/>
      <c r="E655" s="283"/>
      <c r="F655" s="283"/>
      <c r="G655" s="283"/>
      <c r="H655" s="283"/>
      <c r="I655" s="300"/>
      <c r="J655" s="284"/>
      <c r="K655" s="285"/>
      <c r="L655" s="285"/>
    </row>
    <row r="656" spans="1:12">
      <c r="A656" s="288"/>
      <c r="B656" s="283"/>
      <c r="C656" s="283"/>
      <c r="D656" s="283"/>
      <c r="E656" s="283"/>
      <c r="F656" s="283"/>
      <c r="G656" s="283"/>
      <c r="H656" s="283"/>
      <c r="I656" s="300"/>
      <c r="J656" s="284"/>
      <c r="K656" s="285"/>
      <c r="L656" s="285"/>
    </row>
    <row r="657" spans="1:12">
      <c r="A657" s="288"/>
      <c r="B657" s="283"/>
      <c r="C657" s="283"/>
      <c r="D657" s="283"/>
      <c r="E657" s="283"/>
      <c r="F657" s="283"/>
      <c r="G657" s="283"/>
      <c r="H657" s="283"/>
      <c r="I657" s="300"/>
      <c r="J657" s="284"/>
      <c r="K657" s="285"/>
      <c r="L657" s="285"/>
    </row>
    <row r="658" spans="1:12">
      <c r="A658" s="288"/>
      <c r="B658" s="283"/>
      <c r="C658" s="283"/>
      <c r="D658" s="283"/>
      <c r="E658" s="283"/>
      <c r="F658" s="283"/>
      <c r="G658" s="283"/>
      <c r="H658" s="283"/>
      <c r="I658" s="300"/>
      <c r="J658" s="284"/>
      <c r="K658" s="285"/>
      <c r="L658" s="285"/>
    </row>
    <row r="659" spans="1:12">
      <c r="A659" s="288"/>
      <c r="B659" s="283"/>
      <c r="C659" s="283"/>
      <c r="D659" s="283"/>
      <c r="E659" s="283"/>
      <c r="F659" s="283"/>
      <c r="G659" s="283"/>
      <c r="H659" s="283"/>
      <c r="I659" s="300"/>
      <c r="J659" s="284"/>
      <c r="K659" s="285"/>
      <c r="L659" s="285"/>
    </row>
    <row r="660" spans="1:12">
      <c r="A660" s="288"/>
      <c r="B660" s="283"/>
      <c r="C660" s="283"/>
      <c r="D660" s="283"/>
      <c r="E660" s="283"/>
      <c r="F660" s="283"/>
      <c r="G660" s="283"/>
      <c r="H660" s="283"/>
      <c r="I660" s="300"/>
      <c r="J660" s="284"/>
      <c r="K660" s="285"/>
      <c r="L660" s="285"/>
    </row>
    <row r="661" spans="1:12">
      <c r="A661" s="288"/>
      <c r="B661" s="283"/>
      <c r="C661" s="283"/>
      <c r="D661" s="283"/>
      <c r="E661" s="283"/>
      <c r="F661" s="283"/>
      <c r="G661" s="283"/>
      <c r="H661" s="283"/>
      <c r="I661" s="300"/>
      <c r="J661" s="284"/>
      <c r="K661" s="285"/>
      <c r="L661" s="285"/>
    </row>
    <row r="662" spans="1:12">
      <c r="A662" s="288"/>
      <c r="B662" s="283"/>
      <c r="C662" s="283"/>
      <c r="D662" s="283"/>
      <c r="E662" s="283"/>
      <c r="F662" s="283"/>
      <c r="G662" s="283"/>
      <c r="H662" s="283"/>
      <c r="I662" s="300"/>
      <c r="J662" s="284"/>
      <c r="K662" s="285"/>
      <c r="L662" s="285"/>
    </row>
    <row r="663" spans="1:12">
      <c r="A663" s="288"/>
      <c r="B663" s="283"/>
      <c r="C663" s="283"/>
      <c r="D663" s="283"/>
      <c r="E663" s="283"/>
      <c r="F663" s="283"/>
      <c r="G663" s="283"/>
      <c r="H663" s="283"/>
      <c r="I663" s="300"/>
      <c r="J663" s="284"/>
      <c r="K663" s="285"/>
      <c r="L663" s="285"/>
    </row>
    <row r="664" spans="1:12">
      <c r="A664" s="288"/>
      <c r="B664" s="283"/>
      <c r="C664" s="283"/>
      <c r="D664" s="283"/>
      <c r="E664" s="283"/>
      <c r="F664" s="283"/>
      <c r="G664" s="283"/>
      <c r="H664" s="283"/>
      <c r="I664" s="300"/>
      <c r="J664" s="284"/>
      <c r="K664" s="285"/>
      <c r="L664" s="285"/>
    </row>
    <row r="665" spans="1:12">
      <c r="A665" s="288"/>
      <c r="B665" s="283"/>
      <c r="C665" s="283"/>
      <c r="D665" s="283"/>
      <c r="E665" s="283"/>
      <c r="F665" s="283"/>
      <c r="G665" s="283"/>
      <c r="H665" s="283"/>
      <c r="I665" s="300"/>
      <c r="J665" s="284"/>
      <c r="K665" s="285"/>
      <c r="L665" s="285"/>
    </row>
    <row r="666" spans="1:12">
      <c r="A666" s="288"/>
      <c r="B666" s="283"/>
      <c r="C666" s="283"/>
      <c r="D666" s="283"/>
      <c r="E666" s="283"/>
      <c r="F666" s="283"/>
      <c r="G666" s="283"/>
      <c r="H666" s="283"/>
      <c r="I666" s="300"/>
      <c r="J666" s="284"/>
      <c r="K666" s="285"/>
      <c r="L666" s="285"/>
    </row>
    <row r="667" spans="1:12">
      <c r="A667" s="288"/>
      <c r="B667" s="283"/>
      <c r="C667" s="283"/>
      <c r="D667" s="283"/>
      <c r="E667" s="283"/>
      <c r="F667" s="283"/>
      <c r="G667" s="283"/>
      <c r="H667" s="283"/>
      <c r="I667" s="300"/>
      <c r="J667" s="284"/>
      <c r="K667" s="285"/>
      <c r="L667" s="285"/>
    </row>
    <row r="668" spans="1:12">
      <c r="A668" s="288"/>
      <c r="B668" s="283"/>
      <c r="C668" s="283"/>
      <c r="D668" s="283"/>
      <c r="E668" s="283"/>
      <c r="F668" s="283"/>
      <c r="G668" s="283"/>
      <c r="H668" s="283"/>
      <c r="I668" s="300"/>
      <c r="J668" s="284"/>
      <c r="K668" s="285"/>
      <c r="L668" s="285"/>
    </row>
    <row r="669" spans="1:12">
      <c r="A669" s="288"/>
      <c r="B669" s="283"/>
      <c r="C669" s="283"/>
      <c r="D669" s="283"/>
      <c r="E669" s="283"/>
      <c r="F669" s="283"/>
      <c r="G669" s="283"/>
      <c r="H669" s="283"/>
      <c r="I669" s="300"/>
      <c r="J669" s="284"/>
      <c r="K669" s="285"/>
      <c r="L669" s="285"/>
    </row>
    <row r="670" spans="1:12">
      <c r="A670" s="288"/>
      <c r="B670" s="283"/>
      <c r="C670" s="283"/>
      <c r="D670" s="283"/>
      <c r="E670" s="283"/>
      <c r="F670" s="283"/>
      <c r="G670" s="283"/>
      <c r="H670" s="283"/>
      <c r="I670" s="300"/>
      <c r="J670" s="284"/>
      <c r="K670" s="285"/>
      <c r="L670" s="285"/>
    </row>
    <row r="671" spans="1:12">
      <c r="A671" s="288"/>
      <c r="B671" s="283"/>
      <c r="C671" s="283"/>
      <c r="D671" s="283"/>
      <c r="E671" s="283"/>
      <c r="F671" s="283"/>
      <c r="G671" s="283"/>
      <c r="H671" s="283"/>
      <c r="I671" s="300"/>
      <c r="J671" s="284"/>
      <c r="K671" s="285"/>
      <c r="L671" s="285"/>
    </row>
    <row r="672" spans="1:12">
      <c r="A672" s="288"/>
      <c r="B672" s="283"/>
      <c r="C672" s="283"/>
      <c r="D672" s="283"/>
      <c r="E672" s="283"/>
      <c r="F672" s="283"/>
      <c r="G672" s="283"/>
      <c r="H672" s="283"/>
      <c r="I672" s="300"/>
      <c r="J672" s="284"/>
      <c r="K672" s="285"/>
      <c r="L672" s="285"/>
    </row>
    <row r="673" spans="1:12">
      <c r="A673" s="288"/>
      <c r="B673" s="283"/>
      <c r="C673" s="283"/>
      <c r="D673" s="283"/>
      <c r="E673" s="283"/>
      <c r="F673" s="283"/>
      <c r="G673" s="283"/>
      <c r="H673" s="283"/>
      <c r="I673" s="300"/>
      <c r="J673" s="284"/>
      <c r="K673" s="285"/>
      <c r="L673" s="285"/>
    </row>
    <row r="674" spans="1:12">
      <c r="A674" s="288"/>
      <c r="B674" s="283"/>
      <c r="C674" s="283"/>
      <c r="D674" s="283"/>
      <c r="E674" s="283"/>
      <c r="F674" s="283"/>
      <c r="G674" s="283"/>
      <c r="H674" s="283"/>
      <c r="I674" s="300"/>
      <c r="J674" s="284"/>
      <c r="K674" s="285"/>
      <c r="L674" s="285"/>
    </row>
    <row r="675" spans="1:12">
      <c r="A675" s="288"/>
      <c r="B675" s="283"/>
      <c r="C675" s="283"/>
      <c r="D675" s="283"/>
      <c r="E675" s="283"/>
      <c r="F675" s="283"/>
      <c r="G675" s="283"/>
      <c r="H675" s="283"/>
      <c r="I675" s="300"/>
      <c r="J675" s="284"/>
      <c r="K675" s="285"/>
      <c r="L675" s="285"/>
    </row>
    <row r="676" spans="1:12">
      <c r="A676" s="288"/>
      <c r="B676" s="283"/>
      <c r="C676" s="283"/>
      <c r="D676" s="283"/>
      <c r="E676" s="283"/>
      <c r="F676" s="283"/>
      <c r="G676" s="283"/>
      <c r="H676" s="283"/>
      <c r="I676" s="300"/>
      <c r="J676" s="284"/>
      <c r="K676" s="285"/>
      <c r="L676" s="285"/>
    </row>
    <row r="677" spans="1:12">
      <c r="A677" s="288"/>
      <c r="B677" s="283"/>
      <c r="C677" s="283"/>
      <c r="D677" s="283"/>
      <c r="E677" s="283"/>
      <c r="F677" s="283"/>
      <c r="G677" s="283"/>
      <c r="H677" s="283"/>
      <c r="I677" s="300"/>
      <c r="J677" s="284"/>
      <c r="K677" s="285"/>
      <c r="L677" s="285"/>
    </row>
    <row r="678" spans="1:12">
      <c r="A678" s="288"/>
      <c r="B678" s="283"/>
      <c r="C678" s="283"/>
      <c r="D678" s="283"/>
      <c r="E678" s="283"/>
      <c r="F678" s="283"/>
      <c r="G678" s="283"/>
      <c r="H678" s="283"/>
      <c r="I678" s="300"/>
      <c r="J678" s="284"/>
      <c r="K678" s="285"/>
      <c r="L678" s="285"/>
    </row>
    <row r="679" spans="1:12">
      <c r="A679" s="288"/>
      <c r="B679" s="283"/>
      <c r="C679" s="283"/>
      <c r="D679" s="283"/>
      <c r="E679" s="283"/>
      <c r="F679" s="283"/>
      <c r="G679" s="283"/>
      <c r="H679" s="283"/>
      <c r="I679" s="300"/>
      <c r="J679" s="284"/>
      <c r="K679" s="285"/>
      <c r="L679" s="285"/>
    </row>
    <row r="680" spans="1:12">
      <c r="A680" s="288"/>
      <c r="B680" s="283"/>
      <c r="C680" s="283"/>
      <c r="D680" s="283"/>
      <c r="E680" s="283"/>
      <c r="F680" s="283"/>
      <c r="G680" s="283"/>
      <c r="H680" s="283"/>
      <c r="I680" s="300"/>
      <c r="J680" s="284"/>
      <c r="K680" s="285"/>
      <c r="L680" s="285"/>
    </row>
    <row r="681" spans="1:12">
      <c r="A681" s="288"/>
      <c r="B681" s="283"/>
      <c r="C681" s="283"/>
      <c r="D681" s="283"/>
      <c r="E681" s="283"/>
      <c r="F681" s="283"/>
      <c r="G681" s="283"/>
      <c r="H681" s="283"/>
      <c r="I681" s="300"/>
      <c r="J681" s="284"/>
      <c r="K681" s="285"/>
      <c r="L681" s="285"/>
    </row>
    <row r="682" spans="1:12">
      <c r="A682" s="288"/>
      <c r="B682" s="283"/>
      <c r="C682" s="283"/>
      <c r="D682" s="283"/>
      <c r="E682" s="283"/>
      <c r="F682" s="283"/>
      <c r="G682" s="283"/>
      <c r="H682" s="283"/>
      <c r="I682" s="300"/>
      <c r="J682" s="284"/>
      <c r="K682" s="285"/>
      <c r="L682" s="285"/>
    </row>
    <row r="683" spans="1:12">
      <c r="A683" s="288"/>
      <c r="B683" s="283"/>
      <c r="C683" s="283"/>
      <c r="D683" s="283"/>
      <c r="E683" s="283"/>
      <c r="F683" s="283"/>
      <c r="G683" s="283"/>
      <c r="H683" s="283"/>
      <c r="I683" s="300"/>
      <c r="J683" s="284"/>
      <c r="K683" s="285"/>
      <c r="L683" s="285"/>
    </row>
    <row r="684" spans="1:12">
      <c r="A684" s="288"/>
      <c r="B684" s="283"/>
      <c r="C684" s="283"/>
      <c r="D684" s="283"/>
      <c r="E684" s="283"/>
      <c r="F684" s="283"/>
      <c r="G684" s="283"/>
      <c r="H684" s="283"/>
      <c r="I684" s="300"/>
      <c r="J684" s="284"/>
      <c r="K684" s="285"/>
      <c r="L684" s="285"/>
    </row>
    <row r="685" spans="1:12">
      <c r="A685" s="288"/>
      <c r="B685" s="283"/>
      <c r="C685" s="283"/>
      <c r="D685" s="283"/>
      <c r="E685" s="283"/>
      <c r="F685" s="283"/>
      <c r="G685" s="283"/>
      <c r="H685" s="283"/>
      <c r="I685" s="300"/>
      <c r="J685" s="284"/>
      <c r="K685" s="285"/>
      <c r="L685" s="285"/>
    </row>
    <row r="686" spans="1:12">
      <c r="A686" s="288"/>
      <c r="B686" s="283"/>
      <c r="C686" s="283"/>
      <c r="D686" s="283"/>
      <c r="E686" s="283"/>
      <c r="F686" s="283"/>
      <c r="G686" s="283"/>
      <c r="H686" s="283"/>
      <c r="I686" s="300"/>
      <c r="J686" s="284"/>
      <c r="K686" s="285"/>
      <c r="L686" s="285"/>
    </row>
    <row r="687" spans="1:12">
      <c r="A687" s="288"/>
      <c r="B687" s="283"/>
      <c r="C687" s="283"/>
      <c r="D687" s="283"/>
      <c r="E687" s="283"/>
      <c r="F687" s="283"/>
      <c r="G687" s="283"/>
      <c r="H687" s="283"/>
      <c r="I687" s="300"/>
      <c r="J687" s="284"/>
      <c r="K687" s="285"/>
      <c r="L687" s="285"/>
    </row>
    <row r="688" spans="1:12">
      <c r="A688" s="288"/>
      <c r="B688" s="283"/>
      <c r="C688" s="283"/>
      <c r="D688" s="283"/>
      <c r="E688" s="283"/>
      <c r="F688" s="283"/>
      <c r="G688" s="283"/>
      <c r="H688" s="283"/>
      <c r="I688" s="300"/>
      <c r="J688" s="284"/>
      <c r="K688" s="285"/>
      <c r="L688" s="285"/>
    </row>
    <row r="689" spans="1:12">
      <c r="A689" s="288"/>
      <c r="B689" s="283"/>
      <c r="C689" s="283"/>
      <c r="D689" s="283"/>
      <c r="E689" s="283"/>
      <c r="F689" s="283"/>
      <c r="G689" s="283"/>
      <c r="H689" s="283"/>
      <c r="I689" s="300"/>
      <c r="J689" s="284"/>
      <c r="K689" s="285"/>
      <c r="L689" s="285"/>
    </row>
    <row r="690" spans="1:12">
      <c r="A690" s="288"/>
      <c r="B690" s="283"/>
      <c r="C690" s="283"/>
      <c r="D690" s="283"/>
      <c r="E690" s="283"/>
      <c r="F690" s="283"/>
      <c r="G690" s="283"/>
      <c r="H690" s="283"/>
      <c r="I690" s="300"/>
      <c r="J690" s="284"/>
      <c r="K690" s="285"/>
      <c r="L690" s="285"/>
    </row>
    <row r="691" spans="1:12">
      <c r="A691" s="288"/>
      <c r="B691" s="283"/>
      <c r="C691" s="283"/>
      <c r="D691" s="283"/>
      <c r="E691" s="283"/>
      <c r="F691" s="283"/>
      <c r="G691" s="283"/>
      <c r="H691" s="283"/>
      <c r="I691" s="300"/>
      <c r="J691" s="284"/>
      <c r="K691" s="285"/>
      <c r="L691" s="285"/>
    </row>
    <row r="692" spans="1:12">
      <c r="A692" s="288"/>
      <c r="B692" s="283"/>
      <c r="C692" s="283"/>
      <c r="D692" s="283"/>
      <c r="E692" s="283"/>
      <c r="F692" s="283"/>
      <c r="G692" s="283"/>
      <c r="H692" s="283"/>
      <c r="I692" s="300"/>
      <c r="J692" s="284"/>
      <c r="K692" s="285"/>
      <c r="L692" s="285"/>
    </row>
    <row r="693" spans="1:12">
      <c r="A693" s="288"/>
      <c r="B693" s="283"/>
      <c r="C693" s="283"/>
      <c r="D693" s="283"/>
      <c r="E693" s="283"/>
      <c r="F693" s="283"/>
      <c r="G693" s="283"/>
      <c r="H693" s="283"/>
      <c r="I693" s="300"/>
      <c r="J693" s="284"/>
      <c r="K693" s="285"/>
      <c r="L693" s="285"/>
    </row>
    <row r="694" spans="1:12">
      <c r="A694" s="288"/>
      <c r="B694" s="283"/>
      <c r="C694" s="283"/>
      <c r="D694" s="283"/>
      <c r="E694" s="283"/>
      <c r="F694" s="283"/>
      <c r="G694" s="283"/>
      <c r="H694" s="283"/>
      <c r="I694" s="300"/>
      <c r="J694" s="284"/>
      <c r="K694" s="285"/>
      <c r="L694" s="285"/>
    </row>
    <row r="695" spans="1:12">
      <c r="A695" s="288"/>
      <c r="B695" s="283"/>
      <c r="C695" s="283"/>
      <c r="D695" s="283"/>
      <c r="E695" s="283"/>
      <c r="F695" s="283"/>
      <c r="G695" s="283"/>
      <c r="H695" s="283"/>
      <c r="I695" s="300"/>
      <c r="J695" s="284"/>
      <c r="K695" s="285"/>
      <c r="L695" s="285"/>
    </row>
    <row r="696" spans="1:12">
      <c r="A696" s="288"/>
      <c r="B696" s="283"/>
      <c r="C696" s="283"/>
      <c r="D696" s="283"/>
      <c r="E696" s="283"/>
      <c r="F696" s="283"/>
      <c r="G696" s="283"/>
      <c r="H696" s="283"/>
      <c r="I696" s="300"/>
      <c r="J696" s="284"/>
      <c r="K696" s="285"/>
      <c r="L696" s="285"/>
    </row>
    <row r="697" spans="1:12">
      <c r="A697" s="288"/>
      <c r="B697" s="283"/>
      <c r="C697" s="283"/>
      <c r="D697" s="283"/>
      <c r="E697" s="283"/>
      <c r="F697" s="283"/>
      <c r="G697" s="283"/>
      <c r="H697" s="283"/>
      <c r="I697" s="300"/>
      <c r="J697" s="284"/>
      <c r="K697" s="285"/>
      <c r="L697" s="285"/>
    </row>
    <row r="698" spans="1:12">
      <c r="A698" s="288"/>
      <c r="B698" s="283"/>
      <c r="C698" s="283"/>
      <c r="D698" s="283"/>
      <c r="E698" s="283"/>
      <c r="F698" s="283"/>
      <c r="G698" s="283"/>
      <c r="H698" s="283"/>
      <c r="I698" s="300"/>
      <c r="J698" s="284"/>
      <c r="K698" s="285"/>
      <c r="L698" s="285"/>
    </row>
    <row r="699" spans="1:12">
      <c r="A699" s="288"/>
      <c r="B699" s="283"/>
      <c r="C699" s="283"/>
      <c r="D699" s="283"/>
      <c r="E699" s="283"/>
      <c r="F699" s="283"/>
      <c r="G699" s="283"/>
      <c r="H699" s="283"/>
      <c r="I699" s="300"/>
      <c r="J699" s="284"/>
      <c r="K699" s="285"/>
      <c r="L699" s="285"/>
    </row>
    <row r="700" spans="1:12">
      <c r="A700" s="288"/>
      <c r="B700" s="283"/>
      <c r="C700" s="283"/>
      <c r="D700" s="283"/>
      <c r="E700" s="283"/>
      <c r="F700" s="283"/>
      <c r="G700" s="283"/>
      <c r="H700" s="283"/>
      <c r="I700" s="300"/>
      <c r="J700" s="284"/>
      <c r="K700" s="285"/>
      <c r="L700" s="285"/>
    </row>
    <row r="701" spans="1:12">
      <c r="A701" s="288"/>
      <c r="B701" s="283"/>
      <c r="C701" s="283"/>
      <c r="D701" s="283"/>
      <c r="E701" s="283"/>
      <c r="F701" s="283"/>
      <c r="G701" s="283"/>
      <c r="H701" s="283"/>
      <c r="I701" s="300"/>
      <c r="J701" s="284"/>
      <c r="K701" s="285"/>
      <c r="L701" s="285"/>
    </row>
    <row r="702" spans="1:12">
      <c r="A702" s="288"/>
      <c r="B702" s="283"/>
      <c r="C702" s="283"/>
      <c r="D702" s="283"/>
      <c r="E702" s="283"/>
      <c r="F702" s="283"/>
      <c r="G702" s="283"/>
      <c r="H702" s="283"/>
      <c r="I702" s="300"/>
      <c r="J702" s="284"/>
      <c r="K702" s="285"/>
      <c r="L702" s="285"/>
    </row>
    <row r="703" spans="1:12">
      <c r="A703" s="288"/>
      <c r="B703" s="283"/>
      <c r="C703" s="283"/>
      <c r="D703" s="283"/>
      <c r="E703" s="283"/>
      <c r="F703" s="283"/>
      <c r="G703" s="283"/>
      <c r="H703" s="283"/>
      <c r="I703" s="300"/>
      <c r="J703" s="284"/>
      <c r="K703" s="285"/>
      <c r="L703" s="285"/>
    </row>
    <row r="704" spans="1:12">
      <c r="A704" s="288"/>
      <c r="B704" s="283"/>
      <c r="C704" s="283"/>
      <c r="D704" s="283"/>
      <c r="E704" s="283"/>
      <c r="F704" s="283"/>
      <c r="G704" s="283"/>
      <c r="H704" s="283"/>
      <c r="I704" s="300"/>
      <c r="J704" s="284"/>
      <c r="K704" s="285"/>
      <c r="L704" s="285"/>
    </row>
    <row r="705" spans="1:12">
      <c r="A705" s="288"/>
      <c r="B705" s="283"/>
      <c r="C705" s="283"/>
      <c r="D705" s="283"/>
      <c r="E705" s="283"/>
      <c r="F705" s="283"/>
      <c r="G705" s="283"/>
      <c r="H705" s="283"/>
      <c r="I705" s="300"/>
      <c r="J705" s="284"/>
      <c r="K705" s="285"/>
      <c r="L705" s="285"/>
    </row>
    <row r="706" spans="1:12">
      <c r="A706" s="288"/>
      <c r="B706" s="283"/>
      <c r="C706" s="283"/>
      <c r="D706" s="283"/>
      <c r="E706" s="283"/>
      <c r="F706" s="283"/>
      <c r="G706" s="283"/>
      <c r="H706" s="283"/>
      <c r="I706" s="300"/>
      <c r="J706" s="284"/>
      <c r="K706" s="285"/>
      <c r="L706" s="285"/>
    </row>
    <row r="707" spans="1:12">
      <c r="A707" s="288"/>
      <c r="B707" s="283"/>
      <c r="C707" s="283"/>
      <c r="D707" s="283"/>
      <c r="E707" s="283"/>
      <c r="F707" s="283"/>
      <c r="G707" s="283"/>
      <c r="H707" s="283"/>
      <c r="I707" s="300"/>
      <c r="J707" s="284"/>
      <c r="K707" s="285"/>
      <c r="L707" s="285"/>
    </row>
    <row r="708" spans="1:12">
      <c r="A708" s="288"/>
      <c r="B708" s="283"/>
      <c r="C708" s="283"/>
      <c r="D708" s="283"/>
      <c r="E708" s="283"/>
      <c r="F708" s="283"/>
      <c r="G708" s="283"/>
      <c r="H708" s="283"/>
      <c r="I708" s="300"/>
      <c r="J708" s="284"/>
      <c r="K708" s="285"/>
      <c r="L708" s="285"/>
    </row>
    <row r="709" spans="1:12">
      <c r="A709" s="288"/>
      <c r="B709" s="283"/>
      <c r="C709" s="283"/>
      <c r="D709" s="283"/>
      <c r="E709" s="283"/>
      <c r="F709" s="283"/>
      <c r="G709" s="283"/>
      <c r="H709" s="283"/>
      <c r="I709" s="300"/>
      <c r="J709" s="284"/>
      <c r="K709" s="285"/>
      <c r="L709" s="285"/>
    </row>
    <row r="710" spans="1:12">
      <c r="A710" s="288"/>
      <c r="B710" s="283"/>
      <c r="C710" s="283"/>
      <c r="D710" s="283"/>
      <c r="E710" s="283"/>
      <c r="F710" s="283"/>
      <c r="G710" s="283"/>
      <c r="H710" s="283"/>
      <c r="I710" s="300"/>
      <c r="J710" s="284"/>
      <c r="K710" s="285"/>
      <c r="L710" s="285"/>
    </row>
    <row r="711" spans="1:12">
      <c r="A711" s="288"/>
      <c r="B711" s="283"/>
      <c r="C711" s="283"/>
      <c r="D711" s="283"/>
      <c r="E711" s="283"/>
      <c r="F711" s="283"/>
      <c r="G711" s="283"/>
      <c r="H711" s="283"/>
      <c r="I711" s="300"/>
      <c r="J711" s="284"/>
      <c r="K711" s="285"/>
      <c r="L711" s="285"/>
    </row>
    <row r="712" spans="1:12">
      <c r="A712" s="288"/>
      <c r="B712" s="283"/>
      <c r="C712" s="283"/>
      <c r="D712" s="283"/>
      <c r="E712" s="283"/>
      <c r="F712" s="283"/>
      <c r="G712" s="283"/>
      <c r="H712" s="283"/>
      <c r="I712" s="300"/>
      <c r="J712" s="284"/>
      <c r="K712" s="285"/>
      <c r="L712" s="285"/>
    </row>
    <row r="713" spans="1:12">
      <c r="A713" s="288"/>
      <c r="B713" s="283"/>
      <c r="C713" s="283"/>
      <c r="D713" s="283"/>
      <c r="E713" s="283"/>
      <c r="F713" s="283"/>
      <c r="G713" s="283"/>
      <c r="H713" s="283"/>
      <c r="I713" s="300"/>
      <c r="J713" s="284"/>
      <c r="K713" s="285"/>
      <c r="L713" s="285"/>
    </row>
    <row r="714" spans="1:12">
      <c r="A714" s="288"/>
      <c r="B714" s="283"/>
      <c r="C714" s="283"/>
      <c r="D714" s="283"/>
      <c r="E714" s="283"/>
      <c r="F714" s="283"/>
      <c r="G714" s="283"/>
      <c r="H714" s="283"/>
      <c r="I714" s="300"/>
      <c r="J714" s="284"/>
      <c r="K714" s="285"/>
      <c r="L714" s="285"/>
    </row>
    <row r="715" spans="1:12">
      <c r="A715" s="288"/>
      <c r="B715" s="283"/>
      <c r="C715" s="283"/>
      <c r="D715" s="283"/>
      <c r="E715" s="283"/>
      <c r="F715" s="283"/>
      <c r="G715" s="283"/>
      <c r="H715" s="283"/>
      <c r="I715" s="300"/>
      <c r="J715" s="284"/>
      <c r="K715" s="285"/>
      <c r="L715" s="285"/>
    </row>
    <row r="716" spans="1:12">
      <c r="A716" s="288"/>
      <c r="B716" s="283"/>
      <c r="C716" s="283"/>
      <c r="D716" s="283"/>
      <c r="E716" s="283"/>
      <c r="F716" s="283"/>
      <c r="G716" s="283"/>
      <c r="H716" s="283"/>
      <c r="I716" s="300"/>
      <c r="J716" s="284"/>
      <c r="K716" s="285"/>
      <c r="L716" s="285"/>
    </row>
    <row r="717" spans="1:12">
      <c r="A717" s="288"/>
      <c r="B717" s="283"/>
      <c r="C717" s="283"/>
      <c r="D717" s="283"/>
      <c r="E717" s="283"/>
      <c r="F717" s="283"/>
      <c r="G717" s="283"/>
      <c r="H717" s="283"/>
      <c r="I717" s="300"/>
      <c r="J717" s="284"/>
      <c r="K717" s="285"/>
      <c r="L717" s="285"/>
    </row>
    <row r="718" spans="1:12">
      <c r="A718" s="288"/>
      <c r="B718" s="283"/>
      <c r="C718" s="283"/>
      <c r="D718" s="283"/>
      <c r="E718" s="283"/>
      <c r="F718" s="283"/>
      <c r="G718" s="283"/>
      <c r="H718" s="283"/>
      <c r="I718" s="300"/>
      <c r="J718" s="284"/>
      <c r="K718" s="285"/>
      <c r="L718" s="285"/>
    </row>
    <row r="719" spans="1:12">
      <c r="A719" s="288"/>
      <c r="B719" s="283"/>
      <c r="C719" s="283"/>
      <c r="D719" s="283"/>
      <c r="E719" s="283"/>
      <c r="F719" s="283"/>
      <c r="G719" s="283"/>
      <c r="H719" s="283"/>
      <c r="I719" s="300"/>
      <c r="J719" s="284"/>
      <c r="K719" s="285"/>
      <c r="L719" s="285"/>
    </row>
    <row r="720" spans="1:12">
      <c r="A720" s="288"/>
      <c r="B720" s="283"/>
      <c r="C720" s="283"/>
      <c r="D720" s="283"/>
      <c r="E720" s="283"/>
      <c r="F720" s="283"/>
      <c r="G720" s="283"/>
      <c r="H720" s="283"/>
      <c r="I720" s="300"/>
      <c r="J720" s="284"/>
      <c r="K720" s="285"/>
      <c r="L720" s="285"/>
    </row>
    <row r="721" spans="1:12">
      <c r="A721" s="288"/>
      <c r="B721" s="283"/>
      <c r="C721" s="283"/>
      <c r="D721" s="283"/>
      <c r="E721" s="283"/>
      <c r="F721" s="283"/>
      <c r="G721" s="283"/>
      <c r="H721" s="283"/>
      <c r="I721" s="300"/>
      <c r="J721" s="284"/>
      <c r="K721" s="285"/>
      <c r="L721" s="285"/>
    </row>
    <row r="722" spans="1:12">
      <c r="A722" s="288"/>
      <c r="B722" s="283"/>
      <c r="C722" s="283"/>
      <c r="D722" s="283"/>
      <c r="E722" s="283"/>
      <c r="F722" s="283"/>
      <c r="G722" s="283"/>
      <c r="H722" s="283"/>
      <c r="I722" s="300"/>
      <c r="J722" s="284"/>
      <c r="K722" s="285"/>
      <c r="L722" s="285"/>
    </row>
    <row r="723" spans="1:12">
      <c r="A723" s="288"/>
      <c r="B723" s="283"/>
      <c r="C723" s="283"/>
      <c r="D723" s="283"/>
      <c r="E723" s="283"/>
      <c r="F723" s="283"/>
      <c r="G723" s="283"/>
      <c r="H723" s="283"/>
      <c r="I723" s="300"/>
      <c r="J723" s="284"/>
      <c r="K723" s="285"/>
      <c r="L723" s="285"/>
    </row>
    <row r="724" spans="1:12">
      <c r="A724" s="288"/>
      <c r="B724" s="283"/>
      <c r="C724" s="283"/>
      <c r="D724" s="283"/>
      <c r="E724" s="283"/>
      <c r="F724" s="283"/>
      <c r="G724" s="283"/>
      <c r="H724" s="283"/>
      <c r="I724" s="300"/>
      <c r="J724" s="284"/>
      <c r="K724" s="285"/>
      <c r="L724" s="285"/>
    </row>
    <row r="725" spans="1:12">
      <c r="A725" s="288"/>
      <c r="B725" s="283"/>
      <c r="C725" s="283"/>
      <c r="D725" s="283"/>
      <c r="E725" s="283"/>
      <c r="F725" s="283"/>
      <c r="G725" s="283"/>
      <c r="H725" s="283"/>
      <c r="I725" s="300"/>
      <c r="J725" s="284"/>
      <c r="K725" s="285"/>
      <c r="L725" s="285"/>
    </row>
    <row r="726" spans="1:12">
      <c r="A726" s="288"/>
      <c r="B726" s="283"/>
      <c r="C726" s="283"/>
      <c r="D726" s="283"/>
      <c r="E726" s="283"/>
      <c r="F726" s="283"/>
      <c r="G726" s="283"/>
      <c r="H726" s="283"/>
      <c r="I726" s="300"/>
      <c r="J726" s="284"/>
      <c r="K726" s="285"/>
      <c r="L726" s="285"/>
    </row>
    <row r="727" spans="1:12">
      <c r="A727" s="288"/>
      <c r="B727" s="283"/>
      <c r="C727" s="283"/>
      <c r="D727" s="283"/>
      <c r="E727" s="283"/>
      <c r="F727" s="283"/>
      <c r="G727" s="283"/>
      <c r="H727" s="283"/>
      <c r="I727" s="300"/>
      <c r="J727" s="284"/>
      <c r="K727" s="285"/>
      <c r="L727" s="285"/>
    </row>
    <row r="728" spans="1:12">
      <c r="A728" s="288"/>
      <c r="B728" s="283"/>
      <c r="C728" s="283"/>
      <c r="D728" s="283"/>
      <c r="E728" s="283"/>
      <c r="F728" s="283"/>
      <c r="G728" s="283"/>
      <c r="H728" s="283"/>
      <c r="I728" s="300"/>
      <c r="J728" s="284"/>
      <c r="K728" s="285"/>
      <c r="L728" s="285"/>
    </row>
    <row r="729" spans="1:12">
      <c r="A729" s="288"/>
      <c r="B729" s="283"/>
      <c r="C729" s="283"/>
      <c r="D729" s="283"/>
      <c r="E729" s="283"/>
      <c r="F729" s="283"/>
      <c r="G729" s="283"/>
      <c r="H729" s="283"/>
      <c r="I729" s="300"/>
      <c r="J729" s="284"/>
      <c r="K729" s="285"/>
      <c r="L729" s="285"/>
    </row>
    <row r="730" spans="1:12">
      <c r="A730" s="288"/>
      <c r="B730" s="283"/>
      <c r="C730" s="283"/>
      <c r="D730" s="283"/>
      <c r="E730" s="283"/>
      <c r="F730" s="283"/>
      <c r="G730" s="283"/>
      <c r="H730" s="283"/>
      <c r="I730" s="300"/>
      <c r="J730" s="284"/>
      <c r="K730" s="285"/>
      <c r="L730" s="285"/>
    </row>
    <row r="731" spans="1:12">
      <c r="A731" s="288"/>
      <c r="B731" s="283"/>
      <c r="C731" s="283"/>
      <c r="D731" s="283"/>
      <c r="E731" s="283"/>
      <c r="F731" s="283"/>
      <c r="G731" s="283"/>
      <c r="H731" s="283"/>
      <c r="I731" s="300"/>
      <c r="J731" s="284"/>
      <c r="K731" s="285"/>
      <c r="L731" s="285"/>
    </row>
    <row r="732" spans="1:12">
      <c r="A732" s="288"/>
      <c r="B732" s="283"/>
      <c r="C732" s="283"/>
      <c r="D732" s="283"/>
      <c r="E732" s="283"/>
      <c r="F732" s="283"/>
      <c r="G732" s="283"/>
      <c r="H732" s="283"/>
      <c r="I732" s="300"/>
      <c r="J732" s="284"/>
      <c r="K732" s="285"/>
      <c r="L732" s="285"/>
    </row>
    <row r="733" spans="1:12">
      <c r="A733" s="288"/>
      <c r="B733" s="283"/>
      <c r="C733" s="283"/>
      <c r="D733" s="283"/>
      <c r="E733" s="283"/>
      <c r="F733" s="283"/>
      <c r="G733" s="283"/>
      <c r="H733" s="283"/>
      <c r="I733" s="300"/>
      <c r="J733" s="284"/>
      <c r="K733" s="285"/>
      <c r="L733" s="285"/>
    </row>
    <row r="734" spans="1:12">
      <c r="A734" s="288"/>
      <c r="B734" s="283"/>
      <c r="C734" s="283"/>
      <c r="D734" s="283"/>
      <c r="E734" s="283"/>
      <c r="F734" s="283"/>
      <c r="G734" s="283"/>
      <c r="H734" s="283"/>
      <c r="I734" s="300"/>
      <c r="J734" s="284"/>
      <c r="K734" s="285"/>
      <c r="L734" s="285"/>
    </row>
    <row r="735" spans="1:12">
      <c r="A735" s="288"/>
      <c r="B735" s="283"/>
      <c r="C735" s="283"/>
      <c r="D735" s="283"/>
      <c r="E735" s="283"/>
      <c r="F735" s="283"/>
      <c r="G735" s="283"/>
      <c r="H735" s="283"/>
      <c r="I735" s="300"/>
      <c r="J735" s="284"/>
      <c r="K735" s="285"/>
      <c r="L735" s="285"/>
    </row>
    <row r="736" spans="1:12">
      <c r="A736" s="288"/>
      <c r="B736" s="283"/>
      <c r="C736" s="283"/>
      <c r="D736" s="283"/>
      <c r="E736" s="283"/>
      <c r="F736" s="283"/>
      <c r="G736" s="283"/>
      <c r="H736" s="283"/>
      <c r="I736" s="300"/>
      <c r="J736" s="284"/>
      <c r="K736" s="285"/>
      <c r="L736" s="285"/>
    </row>
    <row r="737" spans="1:12">
      <c r="A737" s="288"/>
      <c r="B737" s="283"/>
      <c r="C737" s="283"/>
      <c r="D737" s="283"/>
      <c r="E737" s="283"/>
      <c r="F737" s="283"/>
      <c r="G737" s="283"/>
      <c r="H737" s="283"/>
      <c r="I737" s="300"/>
      <c r="J737" s="284"/>
      <c r="K737" s="285"/>
      <c r="L737" s="285"/>
    </row>
    <row r="738" spans="1:12">
      <c r="A738" s="288"/>
      <c r="B738" s="283"/>
      <c r="C738" s="283"/>
      <c r="D738" s="283"/>
      <c r="E738" s="283"/>
      <c r="F738" s="283"/>
      <c r="G738" s="283"/>
      <c r="H738" s="283"/>
      <c r="I738" s="300"/>
      <c r="J738" s="284"/>
      <c r="K738" s="285"/>
      <c r="L738" s="285"/>
    </row>
    <row r="739" spans="1:12">
      <c r="A739" s="288"/>
      <c r="B739" s="283"/>
      <c r="C739" s="283"/>
      <c r="D739" s="283"/>
      <c r="E739" s="283"/>
      <c r="F739" s="283"/>
      <c r="G739" s="283"/>
      <c r="H739" s="283"/>
      <c r="I739" s="300"/>
      <c r="J739" s="284"/>
      <c r="K739" s="285"/>
      <c r="L739" s="285"/>
    </row>
    <row r="740" spans="1:12">
      <c r="A740" s="288"/>
      <c r="B740" s="283"/>
      <c r="C740" s="283"/>
      <c r="D740" s="283"/>
      <c r="E740" s="283"/>
      <c r="F740" s="283"/>
      <c r="G740" s="283"/>
      <c r="H740" s="283"/>
      <c r="I740" s="300"/>
      <c r="J740" s="284"/>
      <c r="K740" s="285"/>
      <c r="L740" s="285"/>
    </row>
    <row r="741" spans="1:12">
      <c r="A741" s="288"/>
      <c r="B741" s="283"/>
      <c r="C741" s="283"/>
      <c r="D741" s="283"/>
      <c r="E741" s="283"/>
      <c r="F741" s="283"/>
      <c r="G741" s="283"/>
      <c r="H741" s="283"/>
      <c r="I741" s="300"/>
      <c r="J741" s="284"/>
      <c r="K741" s="285"/>
      <c r="L741" s="285"/>
    </row>
    <row r="742" spans="1:12">
      <c r="A742" s="288"/>
      <c r="B742" s="283"/>
      <c r="C742" s="283"/>
      <c r="D742" s="283"/>
      <c r="E742" s="283"/>
      <c r="F742" s="283"/>
      <c r="G742" s="283"/>
      <c r="H742" s="283"/>
      <c r="I742" s="300"/>
      <c r="J742" s="284"/>
      <c r="K742" s="285"/>
      <c r="L742" s="285"/>
    </row>
    <row r="743" spans="1:12">
      <c r="A743" s="288"/>
      <c r="B743" s="283"/>
      <c r="C743" s="283"/>
      <c r="D743" s="283"/>
      <c r="E743" s="283"/>
      <c r="F743" s="283"/>
      <c r="G743" s="283"/>
      <c r="H743" s="283"/>
      <c r="I743" s="300"/>
      <c r="J743" s="284"/>
      <c r="K743" s="285"/>
      <c r="L743" s="285"/>
    </row>
    <row r="744" spans="1:12">
      <c r="A744" s="288"/>
      <c r="B744" s="283"/>
      <c r="C744" s="283"/>
      <c r="D744" s="283"/>
      <c r="E744" s="283"/>
      <c r="F744" s="283"/>
      <c r="G744" s="283"/>
      <c r="H744" s="283"/>
      <c r="I744" s="300"/>
      <c r="J744" s="284"/>
      <c r="K744" s="285"/>
      <c r="L744" s="285"/>
    </row>
    <row r="745" spans="1:12">
      <c r="A745" s="288"/>
      <c r="B745" s="283"/>
      <c r="C745" s="283"/>
      <c r="D745" s="283"/>
      <c r="E745" s="283"/>
      <c r="F745" s="283"/>
      <c r="G745" s="283"/>
      <c r="H745" s="283"/>
      <c r="I745" s="300"/>
      <c r="J745" s="284"/>
      <c r="K745" s="285"/>
      <c r="L745" s="285"/>
    </row>
    <row r="746" spans="1:12">
      <c r="A746" s="288"/>
      <c r="B746" s="283"/>
      <c r="C746" s="283"/>
      <c r="D746" s="283"/>
      <c r="E746" s="283"/>
      <c r="F746" s="283"/>
      <c r="G746" s="283"/>
      <c r="H746" s="283"/>
      <c r="I746" s="300"/>
      <c r="J746" s="284"/>
      <c r="K746" s="285"/>
      <c r="L746" s="285"/>
    </row>
    <row r="747" spans="1:12">
      <c r="A747" s="288"/>
      <c r="B747" s="283"/>
      <c r="C747" s="283"/>
      <c r="D747" s="283"/>
      <c r="E747" s="283"/>
      <c r="F747" s="283"/>
      <c r="G747" s="283"/>
      <c r="H747" s="283"/>
      <c r="I747" s="300"/>
      <c r="J747" s="284"/>
      <c r="K747" s="285"/>
      <c r="L747" s="285"/>
    </row>
    <row r="748" spans="1:12">
      <c r="A748" s="288"/>
      <c r="B748" s="283"/>
      <c r="C748" s="283"/>
      <c r="D748" s="283"/>
      <c r="E748" s="283"/>
      <c r="F748" s="283"/>
      <c r="G748" s="283"/>
      <c r="H748" s="283"/>
      <c r="I748" s="300"/>
      <c r="J748" s="284"/>
      <c r="K748" s="285"/>
      <c r="L748" s="285"/>
    </row>
    <row r="749" spans="1:12">
      <c r="A749" s="288"/>
      <c r="B749" s="283"/>
      <c r="C749" s="283"/>
      <c r="D749" s="283"/>
      <c r="E749" s="283"/>
      <c r="F749" s="283"/>
      <c r="G749" s="283"/>
      <c r="H749" s="283"/>
      <c r="I749" s="300"/>
      <c r="J749" s="284"/>
      <c r="K749" s="285"/>
      <c r="L749" s="285"/>
    </row>
    <row r="750" spans="1:12">
      <c r="A750" s="288"/>
      <c r="B750" s="283"/>
      <c r="C750" s="283"/>
      <c r="D750" s="283"/>
      <c r="E750" s="283"/>
      <c r="F750" s="283"/>
      <c r="G750" s="283"/>
      <c r="H750" s="283"/>
      <c r="I750" s="300"/>
      <c r="J750" s="284"/>
      <c r="K750" s="285"/>
      <c r="L750" s="285"/>
    </row>
    <row r="751" spans="1:12">
      <c r="A751" s="288"/>
      <c r="B751" s="283"/>
      <c r="C751" s="283"/>
      <c r="D751" s="283"/>
      <c r="E751" s="283"/>
      <c r="F751" s="283"/>
      <c r="G751" s="283"/>
      <c r="H751" s="283"/>
      <c r="I751" s="300"/>
      <c r="J751" s="284"/>
      <c r="K751" s="285"/>
      <c r="L751" s="285"/>
    </row>
    <row r="752" spans="1:12">
      <c r="A752" s="288"/>
      <c r="B752" s="283"/>
      <c r="C752" s="283"/>
      <c r="D752" s="283"/>
      <c r="E752" s="283"/>
      <c r="F752" s="283"/>
      <c r="G752" s="283"/>
      <c r="H752" s="283"/>
      <c r="I752" s="300"/>
      <c r="J752" s="284"/>
      <c r="K752" s="285"/>
      <c r="L752" s="285"/>
    </row>
    <row r="753" spans="1:12">
      <c r="A753" s="288"/>
      <c r="B753" s="283"/>
      <c r="C753" s="283"/>
      <c r="D753" s="283"/>
      <c r="E753" s="283"/>
      <c r="F753" s="283"/>
      <c r="G753" s="283"/>
      <c r="H753" s="283"/>
      <c r="I753" s="300"/>
      <c r="J753" s="284"/>
      <c r="K753" s="285"/>
      <c r="L753" s="285"/>
    </row>
    <row r="754" spans="1:12">
      <c r="A754" s="288"/>
      <c r="B754" s="283"/>
      <c r="C754" s="283"/>
      <c r="D754" s="283"/>
      <c r="E754" s="283"/>
      <c r="F754" s="283"/>
      <c r="G754" s="283"/>
      <c r="H754" s="283"/>
      <c r="I754" s="300"/>
      <c r="J754" s="284"/>
      <c r="K754" s="285"/>
      <c r="L754" s="285"/>
    </row>
    <row r="755" spans="1:12">
      <c r="A755" s="288"/>
      <c r="B755" s="283"/>
      <c r="C755" s="283"/>
      <c r="D755" s="283"/>
      <c r="E755" s="283"/>
      <c r="F755" s="283"/>
      <c r="G755" s="283"/>
      <c r="H755" s="283"/>
      <c r="I755" s="300"/>
      <c r="J755" s="284"/>
      <c r="K755" s="285"/>
      <c r="L755" s="285"/>
    </row>
    <row r="756" spans="1:12">
      <c r="A756" s="288"/>
      <c r="B756" s="283"/>
      <c r="C756" s="283"/>
      <c r="D756" s="283"/>
      <c r="E756" s="283"/>
      <c r="F756" s="283"/>
      <c r="G756" s="283"/>
      <c r="H756" s="283"/>
      <c r="I756" s="300"/>
      <c r="J756" s="284"/>
      <c r="K756" s="285"/>
      <c r="L756" s="285"/>
    </row>
    <row r="757" spans="1:12">
      <c r="A757" s="288"/>
      <c r="B757" s="283"/>
      <c r="C757" s="283"/>
      <c r="D757" s="283"/>
      <c r="E757" s="283"/>
      <c r="F757" s="283"/>
      <c r="G757" s="283"/>
      <c r="H757" s="283"/>
      <c r="I757" s="300"/>
      <c r="J757" s="284"/>
      <c r="K757" s="285"/>
      <c r="L757" s="285"/>
    </row>
    <row r="758" spans="1:12">
      <c r="A758" s="288"/>
      <c r="B758" s="283"/>
      <c r="C758" s="283"/>
      <c r="D758" s="283"/>
      <c r="E758" s="283"/>
      <c r="F758" s="283"/>
      <c r="G758" s="283"/>
      <c r="H758" s="283"/>
      <c r="I758" s="300"/>
      <c r="J758" s="284"/>
      <c r="K758" s="285"/>
      <c r="L758" s="285"/>
    </row>
    <row r="759" spans="1:12">
      <c r="A759" s="288"/>
      <c r="B759" s="283"/>
      <c r="C759" s="283"/>
      <c r="D759" s="283"/>
      <c r="E759" s="283"/>
      <c r="F759" s="283"/>
      <c r="G759" s="283"/>
      <c r="H759" s="283"/>
      <c r="I759" s="300"/>
      <c r="J759" s="284"/>
      <c r="K759" s="285"/>
      <c r="L759" s="285"/>
    </row>
    <row r="760" spans="1:12">
      <c r="A760" s="288"/>
      <c r="B760" s="283"/>
      <c r="C760" s="283"/>
      <c r="D760" s="283"/>
      <c r="E760" s="283"/>
      <c r="F760" s="283"/>
      <c r="G760" s="283"/>
      <c r="H760" s="283"/>
      <c r="I760" s="300"/>
      <c r="J760" s="284"/>
      <c r="K760" s="285"/>
      <c r="L760" s="285"/>
    </row>
    <row r="761" spans="1:12">
      <c r="A761" s="288"/>
      <c r="B761" s="283"/>
      <c r="C761" s="283"/>
      <c r="D761" s="283"/>
      <c r="E761" s="283"/>
      <c r="F761" s="283"/>
      <c r="G761" s="283"/>
      <c r="H761" s="283"/>
      <c r="I761" s="300"/>
      <c r="J761" s="284"/>
      <c r="K761" s="285"/>
      <c r="L761" s="285"/>
    </row>
    <row r="762" spans="1:12">
      <c r="A762" s="288"/>
      <c r="B762" s="283"/>
      <c r="C762" s="283"/>
      <c r="D762" s="283"/>
      <c r="E762" s="283"/>
      <c r="F762" s="283"/>
      <c r="G762" s="283"/>
      <c r="H762" s="283"/>
      <c r="I762" s="300"/>
      <c r="J762" s="284"/>
      <c r="K762" s="285"/>
      <c r="L762" s="285"/>
    </row>
    <row r="763" spans="1:12">
      <c r="A763" s="288"/>
      <c r="B763" s="283"/>
      <c r="C763" s="283"/>
      <c r="D763" s="283"/>
      <c r="E763" s="283"/>
      <c r="F763" s="283"/>
      <c r="G763" s="283"/>
      <c r="H763" s="283"/>
      <c r="I763" s="300"/>
      <c r="J763" s="284"/>
      <c r="K763" s="285"/>
      <c r="L763" s="285"/>
    </row>
    <row r="764" spans="1:12">
      <c r="A764" s="288"/>
      <c r="B764" s="283"/>
      <c r="C764" s="283"/>
      <c r="D764" s="283"/>
      <c r="E764" s="283"/>
      <c r="F764" s="283"/>
      <c r="G764" s="283"/>
      <c r="H764" s="283"/>
      <c r="I764" s="300"/>
      <c r="J764" s="284"/>
      <c r="K764" s="285"/>
      <c r="L764" s="285"/>
    </row>
    <row r="765" spans="1:12">
      <c r="A765" s="288"/>
      <c r="B765" s="283"/>
      <c r="C765" s="283"/>
      <c r="D765" s="283"/>
      <c r="E765" s="283"/>
      <c r="F765" s="283"/>
      <c r="G765" s="283"/>
      <c r="H765" s="283"/>
      <c r="I765" s="300"/>
      <c r="J765" s="284"/>
      <c r="K765" s="285"/>
      <c r="L765" s="285"/>
    </row>
    <row r="766" spans="1:12">
      <c r="A766" s="288"/>
      <c r="B766" s="283"/>
      <c r="C766" s="283"/>
      <c r="D766" s="283"/>
      <c r="E766" s="283"/>
      <c r="F766" s="283"/>
      <c r="G766" s="283"/>
      <c r="H766" s="283"/>
      <c r="I766" s="300"/>
      <c r="J766" s="284"/>
      <c r="K766" s="285"/>
      <c r="L766" s="285"/>
    </row>
    <row r="767" spans="1:12">
      <c r="A767" s="288"/>
      <c r="B767" s="283"/>
      <c r="C767" s="283"/>
      <c r="D767" s="283"/>
      <c r="E767" s="283"/>
      <c r="F767" s="283"/>
      <c r="G767" s="283"/>
      <c r="H767" s="283"/>
      <c r="I767" s="300"/>
      <c r="J767" s="284"/>
      <c r="K767" s="285"/>
      <c r="L767" s="285"/>
    </row>
    <row r="768" spans="1:12">
      <c r="A768" s="288"/>
      <c r="B768" s="283"/>
      <c r="C768" s="283"/>
      <c r="D768" s="283"/>
      <c r="E768" s="283"/>
      <c r="F768" s="283"/>
      <c r="G768" s="283"/>
      <c r="H768" s="283"/>
      <c r="I768" s="300"/>
      <c r="J768" s="284"/>
      <c r="K768" s="285"/>
      <c r="L768" s="285"/>
    </row>
    <row r="769" spans="1:12">
      <c r="A769" s="288"/>
      <c r="B769" s="283"/>
      <c r="C769" s="283"/>
      <c r="D769" s="283"/>
      <c r="E769" s="283"/>
      <c r="F769" s="283"/>
      <c r="G769" s="283"/>
      <c r="H769" s="283"/>
      <c r="I769" s="300"/>
      <c r="J769" s="284"/>
      <c r="K769" s="285"/>
      <c r="L769" s="285"/>
    </row>
    <row r="770" spans="1:12">
      <c r="A770" s="288"/>
      <c r="B770" s="283"/>
      <c r="C770" s="283"/>
      <c r="D770" s="283"/>
      <c r="E770" s="283"/>
      <c r="F770" s="283"/>
      <c r="G770" s="283"/>
      <c r="H770" s="283"/>
      <c r="I770" s="300"/>
      <c r="J770" s="284"/>
      <c r="K770" s="285"/>
      <c r="L770" s="285"/>
    </row>
    <row r="771" spans="1:12">
      <c r="A771" s="288"/>
      <c r="B771" s="283"/>
      <c r="C771" s="283"/>
      <c r="D771" s="283"/>
      <c r="E771" s="283"/>
      <c r="F771" s="283"/>
      <c r="G771" s="283"/>
      <c r="H771" s="283"/>
      <c r="I771" s="300"/>
      <c r="J771" s="284"/>
      <c r="K771" s="285"/>
      <c r="L771" s="285"/>
    </row>
    <row r="772" spans="1:12">
      <c r="A772" s="288"/>
      <c r="B772" s="283"/>
      <c r="C772" s="283"/>
      <c r="D772" s="283"/>
      <c r="E772" s="283"/>
      <c r="F772" s="283"/>
      <c r="G772" s="283"/>
      <c r="H772" s="283"/>
      <c r="I772" s="300"/>
      <c r="J772" s="284"/>
      <c r="K772" s="285"/>
      <c r="L772" s="285"/>
    </row>
    <row r="773" spans="1:12">
      <c r="A773" s="288"/>
      <c r="B773" s="283"/>
      <c r="C773" s="283"/>
      <c r="D773" s="283"/>
      <c r="E773" s="283"/>
      <c r="F773" s="283"/>
      <c r="G773" s="283"/>
      <c r="H773" s="283"/>
      <c r="I773" s="300"/>
      <c r="J773" s="284"/>
      <c r="K773" s="285"/>
      <c r="L773" s="285"/>
    </row>
    <row r="774" spans="1:12">
      <c r="A774" s="288"/>
      <c r="B774" s="283"/>
      <c r="C774" s="283"/>
      <c r="D774" s="283"/>
      <c r="E774" s="283"/>
      <c r="F774" s="283"/>
      <c r="G774" s="283"/>
      <c r="H774" s="283"/>
      <c r="I774" s="300"/>
      <c r="J774" s="284"/>
      <c r="K774" s="285"/>
      <c r="L774" s="285"/>
    </row>
    <row r="775" spans="1:12">
      <c r="A775" s="288"/>
      <c r="B775" s="283"/>
      <c r="C775" s="283"/>
      <c r="D775" s="283"/>
      <c r="E775" s="283"/>
      <c r="F775" s="283"/>
      <c r="G775" s="283"/>
      <c r="H775" s="283"/>
      <c r="I775" s="300"/>
      <c r="J775" s="284"/>
      <c r="K775" s="285"/>
      <c r="L775" s="285"/>
    </row>
    <row r="776" spans="1:12">
      <c r="A776" s="288"/>
      <c r="B776" s="283"/>
      <c r="C776" s="283"/>
      <c r="D776" s="283"/>
      <c r="E776" s="283"/>
      <c r="F776" s="283"/>
      <c r="G776" s="283"/>
      <c r="H776" s="283"/>
      <c r="I776" s="300"/>
      <c r="J776" s="284"/>
      <c r="K776" s="285"/>
      <c r="L776" s="285"/>
    </row>
    <row r="777" spans="1:12">
      <c r="A777" s="288"/>
      <c r="B777" s="283"/>
      <c r="C777" s="283"/>
      <c r="D777" s="283"/>
      <c r="E777" s="283"/>
      <c r="F777" s="283"/>
      <c r="G777" s="283"/>
      <c r="H777" s="283"/>
      <c r="I777" s="300"/>
      <c r="J777" s="284"/>
      <c r="K777" s="285"/>
      <c r="L777" s="285"/>
    </row>
    <row r="778" spans="1:12">
      <c r="A778" s="288"/>
      <c r="B778" s="283"/>
      <c r="C778" s="283"/>
      <c r="D778" s="283"/>
      <c r="E778" s="283"/>
      <c r="F778" s="283"/>
      <c r="G778" s="283"/>
      <c r="H778" s="283"/>
      <c r="I778" s="300"/>
      <c r="J778" s="284"/>
      <c r="K778" s="285"/>
      <c r="L778" s="285"/>
    </row>
    <row r="779" spans="1:12">
      <c r="A779" s="288"/>
      <c r="B779" s="283"/>
      <c r="C779" s="283"/>
      <c r="D779" s="283"/>
      <c r="E779" s="283"/>
      <c r="F779" s="283"/>
      <c r="G779" s="283"/>
      <c r="H779" s="283"/>
      <c r="I779" s="300"/>
      <c r="J779" s="284"/>
      <c r="K779" s="285"/>
      <c r="L779" s="285"/>
    </row>
    <row r="780" spans="1:12">
      <c r="A780" s="288"/>
      <c r="B780" s="283"/>
      <c r="C780" s="283"/>
      <c r="D780" s="283"/>
      <c r="E780" s="283"/>
      <c r="F780" s="283"/>
      <c r="G780" s="283"/>
      <c r="H780" s="283"/>
      <c r="I780" s="300"/>
      <c r="J780" s="284"/>
      <c r="K780" s="285"/>
      <c r="L780" s="285"/>
    </row>
    <row r="781" spans="1:12">
      <c r="A781" s="288"/>
      <c r="B781" s="283"/>
      <c r="C781" s="283"/>
      <c r="D781" s="283"/>
      <c r="E781" s="283"/>
      <c r="F781" s="283"/>
      <c r="G781" s="283"/>
      <c r="H781" s="283"/>
      <c r="I781" s="300"/>
      <c r="J781" s="284"/>
      <c r="K781" s="285"/>
      <c r="L781" s="285"/>
    </row>
    <row r="782" spans="1:12">
      <c r="A782" s="288"/>
      <c r="B782" s="283"/>
      <c r="C782" s="283"/>
      <c r="D782" s="283"/>
      <c r="E782" s="283"/>
      <c r="F782" s="283"/>
      <c r="G782" s="283"/>
      <c r="H782" s="283"/>
      <c r="I782" s="300"/>
      <c r="J782" s="284"/>
      <c r="K782" s="285"/>
      <c r="L782" s="285"/>
    </row>
    <row r="783" spans="1:12">
      <c r="A783" s="288"/>
      <c r="B783" s="283"/>
      <c r="C783" s="283"/>
      <c r="D783" s="283"/>
      <c r="E783" s="283"/>
      <c r="F783" s="283"/>
      <c r="G783" s="283"/>
      <c r="H783" s="283"/>
      <c r="I783" s="300"/>
      <c r="J783" s="284"/>
      <c r="K783" s="285"/>
      <c r="L783" s="285"/>
    </row>
    <row r="784" spans="1:12">
      <c r="A784" s="288"/>
      <c r="B784" s="283"/>
      <c r="C784" s="283"/>
      <c r="D784" s="283"/>
      <c r="E784" s="283"/>
      <c r="F784" s="283"/>
      <c r="G784" s="283"/>
      <c r="H784" s="283"/>
      <c r="I784" s="300"/>
      <c r="J784" s="284"/>
      <c r="K784" s="285"/>
      <c r="L784" s="285"/>
    </row>
    <row r="785" spans="1:12">
      <c r="A785" s="288"/>
      <c r="B785" s="283"/>
      <c r="C785" s="283"/>
      <c r="D785" s="283"/>
      <c r="E785" s="283"/>
      <c r="F785" s="283"/>
      <c r="G785" s="283"/>
      <c r="H785" s="283"/>
      <c r="I785" s="300"/>
      <c r="J785" s="284"/>
      <c r="K785" s="285"/>
      <c r="L785" s="285"/>
    </row>
    <row r="786" spans="1:12">
      <c r="A786" s="288"/>
      <c r="B786" s="283"/>
      <c r="C786" s="283"/>
      <c r="D786" s="283"/>
      <c r="E786" s="283"/>
      <c r="F786" s="283"/>
      <c r="G786" s="283"/>
      <c r="H786" s="283"/>
      <c r="I786" s="300"/>
      <c r="J786" s="284"/>
      <c r="K786" s="285"/>
      <c r="L786" s="285"/>
    </row>
    <row r="787" spans="1:12">
      <c r="A787" s="288"/>
      <c r="B787" s="283"/>
      <c r="C787" s="283"/>
      <c r="D787" s="283"/>
      <c r="E787" s="283"/>
      <c r="F787" s="283"/>
      <c r="G787" s="283"/>
      <c r="H787" s="283"/>
      <c r="I787" s="300"/>
      <c r="J787" s="284"/>
      <c r="K787" s="285"/>
      <c r="L787" s="285"/>
    </row>
    <row r="788" spans="1:12">
      <c r="A788" s="288"/>
      <c r="B788" s="283"/>
      <c r="C788" s="283"/>
      <c r="D788" s="283"/>
      <c r="E788" s="283"/>
      <c r="F788" s="283"/>
      <c r="G788" s="283"/>
      <c r="H788" s="283"/>
      <c r="I788" s="300"/>
      <c r="J788" s="284"/>
      <c r="K788" s="285"/>
      <c r="L788" s="285"/>
    </row>
    <row r="789" spans="1:12">
      <c r="A789" s="288"/>
      <c r="B789" s="283"/>
      <c r="C789" s="283"/>
      <c r="D789" s="283"/>
      <c r="E789" s="283"/>
      <c r="F789" s="283"/>
      <c r="G789" s="283"/>
      <c r="H789" s="283"/>
      <c r="I789" s="300"/>
      <c r="J789" s="284"/>
      <c r="K789" s="285"/>
      <c r="L789" s="285"/>
    </row>
    <row r="790" spans="1:12">
      <c r="A790" s="288"/>
      <c r="B790" s="283"/>
      <c r="C790" s="283"/>
      <c r="D790" s="283"/>
      <c r="E790" s="283"/>
      <c r="F790" s="283"/>
      <c r="G790" s="283"/>
      <c r="H790" s="283"/>
      <c r="I790" s="300"/>
      <c r="J790" s="284"/>
      <c r="K790" s="285"/>
      <c r="L790" s="285"/>
    </row>
    <row r="791" spans="1:12">
      <c r="A791" s="288"/>
      <c r="B791" s="283"/>
      <c r="C791" s="283"/>
      <c r="D791" s="283"/>
      <c r="E791" s="283"/>
      <c r="F791" s="283"/>
      <c r="G791" s="283"/>
      <c r="H791" s="283"/>
      <c r="I791" s="300"/>
      <c r="J791" s="284"/>
      <c r="K791" s="285"/>
      <c r="L791" s="285"/>
    </row>
    <row r="792" spans="1:12">
      <c r="A792" s="288"/>
      <c r="B792" s="283"/>
      <c r="C792" s="283"/>
      <c r="D792" s="283"/>
      <c r="E792" s="283"/>
      <c r="F792" s="283"/>
      <c r="G792" s="283"/>
      <c r="H792" s="283"/>
      <c r="I792" s="300"/>
      <c r="J792" s="284"/>
      <c r="K792" s="285"/>
      <c r="L792" s="285"/>
    </row>
    <row r="793" spans="1:12">
      <c r="A793" s="288"/>
      <c r="B793" s="283"/>
      <c r="C793" s="283"/>
      <c r="D793" s="283"/>
      <c r="E793" s="283"/>
      <c r="F793" s="283"/>
      <c r="G793" s="283"/>
      <c r="H793" s="283"/>
      <c r="I793" s="300"/>
      <c r="J793" s="284"/>
      <c r="K793" s="285"/>
      <c r="L793" s="285"/>
    </row>
    <row r="794" spans="1:12">
      <c r="A794" s="288"/>
      <c r="B794" s="283"/>
      <c r="C794" s="283"/>
      <c r="D794" s="283"/>
      <c r="E794" s="283"/>
      <c r="F794" s="283"/>
      <c r="G794" s="283"/>
      <c r="H794" s="283"/>
      <c r="I794" s="300"/>
      <c r="J794" s="284"/>
      <c r="K794" s="285"/>
      <c r="L794" s="285"/>
    </row>
    <row r="795" spans="1:12">
      <c r="A795" s="288"/>
      <c r="B795" s="283"/>
      <c r="C795" s="283"/>
      <c r="D795" s="283"/>
      <c r="E795" s="283"/>
      <c r="F795" s="283"/>
      <c r="G795" s="283"/>
      <c r="H795" s="283"/>
      <c r="I795" s="300"/>
      <c r="J795" s="284"/>
      <c r="K795" s="285"/>
      <c r="L795" s="285"/>
    </row>
    <row r="796" spans="1:12">
      <c r="A796" s="288"/>
      <c r="B796" s="283"/>
      <c r="C796" s="283"/>
      <c r="D796" s="283"/>
      <c r="E796" s="283"/>
      <c r="F796" s="283"/>
      <c r="G796" s="283"/>
      <c r="H796" s="283"/>
      <c r="I796" s="300"/>
      <c r="J796" s="284"/>
      <c r="K796" s="285"/>
      <c r="L796" s="285"/>
    </row>
    <row r="797" spans="1:12">
      <c r="A797" s="288"/>
      <c r="B797" s="283"/>
      <c r="C797" s="283"/>
      <c r="D797" s="283"/>
      <c r="E797" s="283"/>
      <c r="F797" s="283"/>
      <c r="G797" s="283"/>
      <c r="H797" s="283"/>
      <c r="I797" s="300"/>
      <c r="J797" s="284"/>
      <c r="K797" s="285"/>
      <c r="L797" s="285"/>
    </row>
    <row r="798" spans="1:12">
      <c r="A798" s="288"/>
      <c r="B798" s="283"/>
      <c r="C798" s="283"/>
      <c r="D798" s="283"/>
      <c r="E798" s="283"/>
      <c r="F798" s="283"/>
      <c r="G798" s="283"/>
      <c r="H798" s="283"/>
      <c r="I798" s="300"/>
      <c r="J798" s="284"/>
      <c r="K798" s="285"/>
      <c r="L798" s="285"/>
    </row>
    <row r="799" spans="1:12">
      <c r="A799" s="288"/>
      <c r="B799" s="283"/>
      <c r="C799" s="283"/>
      <c r="D799" s="283"/>
      <c r="E799" s="283"/>
      <c r="F799" s="283"/>
      <c r="G799" s="283"/>
      <c r="H799" s="283"/>
      <c r="I799" s="300"/>
      <c r="J799" s="284"/>
      <c r="K799" s="285"/>
      <c r="L799" s="285"/>
    </row>
    <row r="800" spans="1:12">
      <c r="A800" s="288"/>
      <c r="B800" s="283"/>
      <c r="C800" s="283"/>
      <c r="D800" s="283"/>
      <c r="E800" s="283"/>
      <c r="F800" s="283"/>
      <c r="G800" s="283"/>
      <c r="H800" s="283"/>
      <c r="I800" s="300"/>
      <c r="J800" s="284"/>
      <c r="K800" s="285"/>
      <c r="L800" s="285"/>
    </row>
    <row r="801" spans="1:12">
      <c r="A801" s="288"/>
      <c r="B801" s="283"/>
      <c r="C801" s="283"/>
      <c r="D801" s="283"/>
      <c r="E801" s="283"/>
      <c r="F801" s="283"/>
      <c r="G801" s="283"/>
      <c r="H801" s="283"/>
      <c r="I801" s="300"/>
      <c r="J801" s="284"/>
      <c r="K801" s="285"/>
      <c r="L801" s="285"/>
    </row>
    <row r="802" spans="1:12">
      <c r="A802" s="288"/>
      <c r="B802" s="283"/>
      <c r="C802" s="283"/>
      <c r="D802" s="283"/>
      <c r="E802" s="283"/>
      <c r="F802" s="283"/>
      <c r="G802" s="283"/>
      <c r="H802" s="283"/>
      <c r="I802" s="300"/>
      <c r="J802" s="284"/>
      <c r="K802" s="285"/>
      <c r="L802" s="285"/>
    </row>
    <row r="803" spans="1:12">
      <c r="A803" s="288"/>
      <c r="B803" s="283"/>
      <c r="C803" s="283"/>
      <c r="D803" s="283"/>
      <c r="E803" s="283"/>
      <c r="F803" s="283"/>
      <c r="G803" s="283"/>
      <c r="H803" s="283"/>
      <c r="I803" s="300"/>
      <c r="J803" s="284"/>
      <c r="K803" s="285"/>
      <c r="L803" s="285"/>
    </row>
    <row r="804" spans="1:12">
      <c r="A804" s="288"/>
      <c r="B804" s="283"/>
      <c r="C804" s="283"/>
      <c r="D804" s="283"/>
      <c r="E804" s="283"/>
      <c r="F804" s="283"/>
      <c r="G804" s="283"/>
      <c r="H804" s="283"/>
      <c r="I804" s="300"/>
      <c r="J804" s="284"/>
      <c r="K804" s="285"/>
      <c r="L804" s="285"/>
    </row>
    <row r="805" spans="1:12">
      <c r="A805" s="288"/>
      <c r="B805" s="283"/>
      <c r="C805" s="283"/>
      <c r="D805" s="283"/>
      <c r="E805" s="283"/>
      <c r="F805" s="283"/>
      <c r="G805" s="283"/>
      <c r="H805" s="283"/>
      <c r="I805" s="300"/>
      <c r="J805" s="284"/>
      <c r="K805" s="285"/>
      <c r="L805" s="285"/>
    </row>
    <row r="806" spans="1:12">
      <c r="A806" s="288"/>
      <c r="B806" s="283"/>
      <c r="C806" s="283"/>
      <c r="D806" s="283"/>
      <c r="E806" s="283"/>
      <c r="F806" s="283"/>
      <c r="G806" s="283"/>
      <c r="H806" s="283"/>
      <c r="I806" s="300"/>
      <c r="J806" s="284"/>
      <c r="K806" s="285"/>
      <c r="L806" s="285"/>
    </row>
    <row r="807" spans="1:12">
      <c r="A807" s="288"/>
      <c r="B807" s="283"/>
      <c r="C807" s="283"/>
      <c r="D807" s="283"/>
      <c r="E807" s="283"/>
      <c r="F807" s="283"/>
      <c r="G807" s="283"/>
      <c r="H807" s="283"/>
      <c r="I807" s="300"/>
      <c r="J807" s="284"/>
      <c r="K807" s="285"/>
      <c r="L807" s="285"/>
    </row>
    <row r="808" spans="1:12">
      <c r="A808" s="288"/>
      <c r="B808" s="283"/>
      <c r="C808" s="283"/>
      <c r="D808" s="283"/>
      <c r="E808" s="283"/>
      <c r="F808" s="283"/>
      <c r="G808" s="283"/>
      <c r="H808" s="283"/>
      <c r="I808" s="300"/>
      <c r="J808" s="284"/>
      <c r="K808" s="285"/>
      <c r="L808" s="285"/>
    </row>
    <row r="809" spans="1:12">
      <c r="A809" s="288"/>
      <c r="B809" s="283"/>
      <c r="C809" s="283"/>
      <c r="D809" s="283"/>
      <c r="E809" s="283"/>
      <c r="F809" s="283"/>
      <c r="G809" s="283"/>
      <c r="H809" s="283"/>
      <c r="I809" s="300"/>
      <c r="J809" s="284"/>
      <c r="K809" s="285"/>
      <c r="L809" s="285"/>
    </row>
    <row r="810" spans="1:12">
      <c r="A810" s="288"/>
      <c r="B810" s="283"/>
      <c r="C810" s="283"/>
      <c r="D810" s="283"/>
      <c r="E810" s="283"/>
      <c r="F810" s="283"/>
      <c r="G810" s="283"/>
      <c r="H810" s="283"/>
      <c r="I810" s="300"/>
      <c r="J810" s="284"/>
      <c r="K810" s="285"/>
      <c r="L810" s="285"/>
    </row>
    <row r="811" spans="1:12">
      <c r="A811" s="288"/>
      <c r="B811" s="283"/>
      <c r="C811" s="283"/>
      <c r="D811" s="283"/>
      <c r="E811" s="283"/>
      <c r="F811" s="283"/>
      <c r="G811" s="283"/>
      <c r="H811" s="283"/>
      <c r="I811" s="300"/>
      <c r="J811" s="284"/>
      <c r="K811" s="285"/>
      <c r="L811" s="285"/>
    </row>
    <row r="812" spans="1:12">
      <c r="A812" s="288"/>
      <c r="B812" s="283"/>
      <c r="C812" s="283"/>
      <c r="D812" s="283"/>
      <c r="E812" s="283"/>
      <c r="F812" s="283"/>
      <c r="G812" s="283"/>
      <c r="H812" s="283"/>
      <c r="I812" s="300"/>
      <c r="J812" s="284"/>
      <c r="K812" s="285"/>
      <c r="L812" s="285"/>
    </row>
    <row r="813" spans="1:12">
      <c r="A813" s="288"/>
      <c r="B813" s="283"/>
      <c r="C813" s="283"/>
      <c r="D813" s="283"/>
      <c r="E813" s="283"/>
      <c r="F813" s="283"/>
      <c r="G813" s="283"/>
      <c r="H813" s="283"/>
      <c r="I813" s="300"/>
      <c r="J813" s="284"/>
      <c r="K813" s="285"/>
      <c r="L813" s="285"/>
    </row>
    <row r="814" spans="1:12">
      <c r="A814" s="288"/>
      <c r="B814" s="283"/>
      <c r="C814" s="283"/>
      <c r="D814" s="283"/>
      <c r="E814" s="283"/>
      <c r="F814" s="283"/>
      <c r="G814" s="283"/>
      <c r="H814" s="283"/>
      <c r="I814" s="300"/>
      <c r="J814" s="284"/>
      <c r="K814" s="285"/>
      <c r="L814" s="285"/>
    </row>
    <row r="815" spans="1:12">
      <c r="A815" s="288"/>
      <c r="B815" s="283"/>
      <c r="C815" s="283"/>
      <c r="D815" s="283"/>
      <c r="E815" s="283"/>
      <c r="F815" s="283"/>
      <c r="G815" s="283"/>
      <c r="H815" s="283"/>
      <c r="I815" s="300"/>
      <c r="J815" s="284"/>
      <c r="K815" s="285"/>
      <c r="L815" s="285"/>
    </row>
    <row r="816" spans="1:12">
      <c r="A816" s="288"/>
      <c r="B816" s="283"/>
      <c r="C816" s="283"/>
      <c r="D816" s="283"/>
      <c r="E816" s="283"/>
      <c r="F816" s="283"/>
      <c r="G816" s="283"/>
      <c r="H816" s="283"/>
      <c r="I816" s="300"/>
      <c r="J816" s="284"/>
      <c r="K816" s="285"/>
      <c r="L816" s="285"/>
    </row>
    <row r="817" spans="1:12">
      <c r="A817" s="288"/>
      <c r="B817" s="283"/>
      <c r="C817" s="283"/>
      <c r="D817" s="283"/>
      <c r="E817" s="283"/>
      <c r="F817" s="283"/>
      <c r="G817" s="283"/>
      <c r="H817" s="283"/>
      <c r="I817" s="300"/>
      <c r="J817" s="284"/>
      <c r="K817" s="285"/>
      <c r="L817" s="285"/>
    </row>
    <row r="818" spans="1:12">
      <c r="A818" s="288"/>
      <c r="B818" s="283"/>
      <c r="C818" s="283"/>
      <c r="D818" s="283"/>
      <c r="E818" s="283"/>
      <c r="F818" s="283"/>
      <c r="G818" s="283"/>
      <c r="H818" s="283"/>
      <c r="I818" s="300"/>
      <c r="J818" s="284"/>
      <c r="K818" s="285"/>
      <c r="L818" s="285"/>
    </row>
    <row r="819" spans="1:12">
      <c r="A819" s="288"/>
      <c r="B819" s="283"/>
      <c r="C819" s="283"/>
      <c r="D819" s="283"/>
      <c r="E819" s="283"/>
      <c r="F819" s="283"/>
      <c r="G819" s="283"/>
      <c r="H819" s="283"/>
      <c r="I819" s="300"/>
      <c r="J819" s="284"/>
      <c r="K819" s="285"/>
      <c r="L819" s="285"/>
    </row>
    <row r="820" spans="1:12">
      <c r="A820" s="288"/>
      <c r="B820" s="283"/>
      <c r="C820" s="283"/>
      <c r="D820" s="283"/>
      <c r="E820" s="283"/>
      <c r="F820" s="283"/>
      <c r="G820" s="283"/>
      <c r="H820" s="283"/>
      <c r="I820" s="300"/>
      <c r="J820" s="284"/>
      <c r="K820" s="285"/>
      <c r="L820" s="285"/>
    </row>
    <row r="821" spans="1:12">
      <c r="A821" s="288"/>
      <c r="B821" s="283"/>
      <c r="C821" s="283"/>
      <c r="D821" s="283"/>
      <c r="E821" s="283"/>
      <c r="F821" s="283"/>
      <c r="G821" s="283"/>
      <c r="H821" s="283"/>
      <c r="I821" s="300"/>
      <c r="J821" s="284"/>
      <c r="K821" s="285"/>
      <c r="L821" s="285"/>
    </row>
    <row r="822" spans="1:12">
      <c r="A822" s="288"/>
      <c r="B822" s="283"/>
      <c r="C822" s="283"/>
      <c r="D822" s="283"/>
      <c r="E822" s="283"/>
      <c r="F822" s="283"/>
      <c r="G822" s="283"/>
      <c r="H822" s="283"/>
      <c r="I822" s="300"/>
      <c r="J822" s="284"/>
      <c r="K822" s="285"/>
      <c r="L822" s="285"/>
    </row>
    <row r="823" spans="1:12">
      <c r="A823" s="288"/>
      <c r="B823" s="283"/>
      <c r="C823" s="283"/>
      <c r="D823" s="283"/>
      <c r="E823" s="283"/>
      <c r="F823" s="283"/>
      <c r="G823" s="283"/>
      <c r="H823" s="283"/>
      <c r="I823" s="300"/>
      <c r="J823" s="284"/>
      <c r="K823" s="285"/>
      <c r="L823" s="285"/>
    </row>
    <row r="824" spans="1:12">
      <c r="A824" s="288"/>
      <c r="B824" s="283"/>
      <c r="C824" s="283"/>
      <c r="D824" s="283"/>
      <c r="E824" s="283"/>
      <c r="F824" s="283"/>
      <c r="G824" s="283"/>
      <c r="H824" s="283"/>
      <c r="I824" s="300"/>
      <c r="J824" s="284"/>
      <c r="K824" s="285"/>
      <c r="L824" s="285"/>
    </row>
    <row r="825" spans="1:12">
      <c r="A825" s="288"/>
      <c r="B825" s="283"/>
      <c r="C825" s="283"/>
      <c r="D825" s="283"/>
      <c r="E825" s="283"/>
      <c r="F825" s="283"/>
      <c r="G825" s="283"/>
      <c r="H825" s="283"/>
      <c r="I825" s="300"/>
      <c r="J825" s="284"/>
      <c r="K825" s="285"/>
      <c r="L825" s="285"/>
    </row>
    <row r="826" spans="1:12">
      <c r="A826" s="288"/>
      <c r="B826" s="283"/>
      <c r="C826" s="283"/>
      <c r="D826" s="283"/>
      <c r="E826" s="283"/>
      <c r="F826" s="283"/>
      <c r="G826" s="283"/>
      <c r="H826" s="283"/>
      <c r="I826" s="300"/>
      <c r="J826" s="284"/>
      <c r="K826" s="285"/>
      <c r="L826" s="285"/>
    </row>
    <row r="827" spans="1:12">
      <c r="A827" s="288"/>
      <c r="B827" s="283"/>
      <c r="C827" s="283"/>
      <c r="D827" s="283"/>
      <c r="E827" s="283"/>
      <c r="F827" s="283"/>
      <c r="G827" s="283"/>
      <c r="H827" s="283"/>
      <c r="I827" s="300"/>
      <c r="J827" s="284"/>
      <c r="K827" s="285"/>
      <c r="L827" s="285"/>
    </row>
    <row r="828" spans="1:12">
      <c r="A828" s="288"/>
      <c r="B828" s="283"/>
      <c r="C828" s="283"/>
      <c r="D828" s="283"/>
      <c r="E828" s="283"/>
      <c r="F828" s="283"/>
      <c r="G828" s="283"/>
      <c r="H828" s="283"/>
      <c r="I828" s="300"/>
      <c r="J828" s="284"/>
      <c r="K828" s="285"/>
      <c r="L828" s="285"/>
    </row>
    <row r="829" spans="1:12">
      <c r="A829" s="288"/>
      <c r="B829" s="283"/>
      <c r="C829" s="283"/>
      <c r="D829" s="283"/>
      <c r="E829" s="283"/>
      <c r="F829" s="283"/>
      <c r="G829" s="283"/>
      <c r="H829" s="283"/>
      <c r="I829" s="300"/>
      <c r="J829" s="284"/>
      <c r="K829" s="285"/>
      <c r="L829" s="285"/>
    </row>
    <row r="830" spans="1:12">
      <c r="A830" s="288"/>
      <c r="B830" s="283"/>
      <c r="C830" s="283"/>
      <c r="D830" s="283"/>
      <c r="E830" s="283"/>
      <c r="F830" s="283"/>
      <c r="G830" s="283"/>
      <c r="H830" s="283"/>
      <c r="I830" s="300"/>
      <c r="J830" s="284"/>
      <c r="K830" s="285"/>
      <c r="L830" s="285"/>
    </row>
    <row r="831" spans="1:12">
      <c r="A831" s="288"/>
      <c r="B831" s="283"/>
      <c r="C831" s="283"/>
      <c r="D831" s="283"/>
      <c r="E831" s="283"/>
      <c r="F831" s="283"/>
      <c r="G831" s="283"/>
      <c r="H831" s="283"/>
      <c r="I831" s="300"/>
      <c r="J831" s="284"/>
      <c r="K831" s="285"/>
      <c r="L831" s="285"/>
    </row>
    <row r="832" spans="1:12">
      <c r="A832" s="288"/>
      <c r="B832" s="283"/>
      <c r="C832" s="283"/>
      <c r="D832" s="283"/>
      <c r="E832" s="283"/>
      <c r="F832" s="283"/>
      <c r="G832" s="283"/>
      <c r="H832" s="283"/>
      <c r="I832" s="300"/>
      <c r="J832" s="284"/>
      <c r="K832" s="285"/>
      <c r="L832" s="285"/>
    </row>
    <row r="833" spans="1:12">
      <c r="A833" s="288"/>
      <c r="B833" s="283"/>
      <c r="C833" s="283"/>
      <c r="D833" s="283"/>
      <c r="E833" s="283"/>
      <c r="F833" s="283"/>
      <c r="G833" s="283"/>
      <c r="H833" s="283"/>
      <c r="I833" s="300"/>
      <c r="J833" s="284"/>
      <c r="K833" s="285"/>
      <c r="L833" s="285"/>
    </row>
    <row r="834" spans="1:12">
      <c r="A834" s="288"/>
      <c r="B834" s="283"/>
      <c r="C834" s="283"/>
      <c r="D834" s="283"/>
      <c r="E834" s="283"/>
      <c r="F834" s="283"/>
      <c r="G834" s="283"/>
      <c r="H834" s="283"/>
      <c r="I834" s="300"/>
      <c r="J834" s="284"/>
      <c r="K834" s="285"/>
      <c r="L834" s="285"/>
    </row>
    <row r="835" spans="1:12">
      <c r="A835" s="288"/>
      <c r="B835" s="283"/>
      <c r="C835" s="283"/>
      <c r="D835" s="283"/>
      <c r="E835" s="283"/>
      <c r="F835" s="283"/>
      <c r="G835" s="283"/>
      <c r="H835" s="283"/>
      <c r="I835" s="300"/>
      <c r="J835" s="284"/>
      <c r="K835" s="285"/>
      <c r="L835" s="285"/>
    </row>
    <row r="836" spans="1:12">
      <c r="A836" s="288"/>
      <c r="B836" s="283"/>
      <c r="C836" s="283"/>
      <c r="D836" s="283"/>
      <c r="E836" s="283"/>
      <c r="F836" s="283"/>
      <c r="G836" s="283"/>
      <c r="H836" s="283"/>
      <c r="I836" s="300"/>
      <c r="J836" s="284"/>
      <c r="K836" s="285"/>
      <c r="L836" s="285"/>
    </row>
    <row r="837" spans="1:12">
      <c r="A837" s="288"/>
      <c r="B837" s="283"/>
      <c r="C837" s="283"/>
      <c r="D837" s="283"/>
      <c r="E837" s="283"/>
      <c r="F837" s="283"/>
      <c r="G837" s="283"/>
      <c r="H837" s="283"/>
      <c r="I837" s="300"/>
      <c r="J837" s="284"/>
      <c r="K837" s="285"/>
      <c r="L837" s="285"/>
    </row>
    <row r="838" spans="1:12">
      <c r="A838" s="288"/>
      <c r="B838" s="283"/>
      <c r="C838" s="283"/>
      <c r="D838" s="283"/>
      <c r="E838" s="283"/>
      <c r="F838" s="283"/>
      <c r="G838" s="283"/>
      <c r="H838" s="283"/>
      <c r="I838" s="300"/>
      <c r="J838" s="284"/>
      <c r="K838" s="285"/>
      <c r="L838" s="285"/>
    </row>
    <row r="839" spans="1:12">
      <c r="A839" s="288"/>
      <c r="B839" s="283"/>
      <c r="C839" s="283"/>
      <c r="D839" s="283"/>
      <c r="E839" s="283"/>
      <c r="F839" s="283"/>
      <c r="G839" s="283"/>
      <c r="H839" s="283"/>
      <c r="I839" s="300"/>
      <c r="J839" s="284"/>
      <c r="K839" s="285"/>
      <c r="L839" s="285"/>
    </row>
    <row r="840" spans="1:12">
      <c r="A840" s="288"/>
      <c r="B840" s="283"/>
      <c r="C840" s="283"/>
      <c r="D840" s="283"/>
      <c r="E840" s="283"/>
      <c r="F840" s="283"/>
      <c r="G840" s="283"/>
      <c r="H840" s="283"/>
      <c r="I840" s="300"/>
      <c r="J840" s="284"/>
      <c r="K840" s="285"/>
      <c r="L840" s="285"/>
    </row>
    <row r="841" spans="1:12">
      <c r="A841" s="288"/>
      <c r="B841" s="283"/>
      <c r="C841" s="283"/>
      <c r="D841" s="283"/>
      <c r="E841" s="283"/>
      <c r="F841" s="283"/>
      <c r="G841" s="283"/>
      <c r="H841" s="283"/>
      <c r="I841" s="300"/>
      <c r="J841" s="284"/>
      <c r="K841" s="285"/>
      <c r="L841" s="285"/>
    </row>
    <row r="842" spans="1:12">
      <c r="A842" s="288"/>
      <c r="B842" s="283"/>
      <c r="C842" s="283"/>
      <c r="D842" s="283"/>
      <c r="E842" s="283"/>
      <c r="F842" s="283"/>
      <c r="G842" s="283"/>
      <c r="H842" s="283"/>
      <c r="I842" s="300"/>
      <c r="J842" s="284"/>
      <c r="K842" s="285"/>
      <c r="L842" s="285"/>
    </row>
    <row r="843" spans="1:12">
      <c r="A843" s="288"/>
      <c r="B843" s="283"/>
      <c r="C843" s="283"/>
      <c r="D843" s="283"/>
      <c r="E843" s="283"/>
      <c r="F843" s="283"/>
      <c r="G843" s="283"/>
      <c r="H843" s="283"/>
      <c r="I843" s="300"/>
      <c r="J843" s="284"/>
      <c r="K843" s="285"/>
      <c r="L843" s="285"/>
    </row>
    <row r="844" spans="1:12">
      <c r="A844" s="288"/>
      <c r="B844" s="283"/>
      <c r="C844" s="283"/>
      <c r="D844" s="283"/>
      <c r="E844" s="283"/>
      <c r="F844" s="283"/>
      <c r="G844" s="283"/>
      <c r="H844" s="283"/>
      <c r="I844" s="300"/>
      <c r="J844" s="284"/>
      <c r="K844" s="285"/>
      <c r="L844" s="285"/>
    </row>
    <row r="845" spans="1:12">
      <c r="A845" s="288"/>
      <c r="B845" s="283"/>
      <c r="C845" s="283"/>
      <c r="D845" s="283"/>
      <c r="E845" s="283"/>
      <c r="F845" s="283"/>
      <c r="G845" s="283"/>
      <c r="H845" s="283"/>
      <c r="I845" s="300"/>
      <c r="J845" s="284"/>
      <c r="K845" s="285"/>
      <c r="L845" s="285"/>
    </row>
    <row r="846" spans="1:12">
      <c r="A846" s="288"/>
      <c r="B846" s="283"/>
      <c r="C846" s="283"/>
      <c r="D846" s="283"/>
      <c r="E846" s="283"/>
      <c r="F846" s="283"/>
      <c r="G846" s="283"/>
      <c r="H846" s="283"/>
      <c r="I846" s="300"/>
      <c r="J846" s="284"/>
      <c r="K846" s="285"/>
      <c r="L846" s="285"/>
    </row>
    <row r="847" spans="1:12">
      <c r="A847" s="288"/>
      <c r="B847" s="283"/>
      <c r="C847" s="283"/>
      <c r="D847" s="283"/>
      <c r="E847" s="283"/>
      <c r="F847" s="283"/>
      <c r="G847" s="283"/>
      <c r="H847" s="283"/>
      <c r="I847" s="300"/>
      <c r="J847" s="284"/>
      <c r="K847" s="285"/>
      <c r="L847" s="285"/>
    </row>
    <row r="848" spans="1:12">
      <c r="A848" s="288"/>
      <c r="B848" s="283"/>
      <c r="C848" s="283"/>
      <c r="D848" s="283"/>
      <c r="E848" s="283"/>
      <c r="F848" s="283"/>
      <c r="G848" s="283"/>
      <c r="H848" s="283"/>
      <c r="I848" s="300"/>
      <c r="J848" s="284"/>
      <c r="K848" s="285"/>
      <c r="L848" s="285"/>
    </row>
    <row r="849" spans="1:12">
      <c r="A849" s="288"/>
      <c r="B849" s="283"/>
      <c r="C849" s="283"/>
      <c r="D849" s="283"/>
      <c r="E849" s="283"/>
      <c r="F849" s="283"/>
      <c r="G849" s="283"/>
      <c r="H849" s="283"/>
      <c r="I849" s="300"/>
      <c r="J849" s="284"/>
      <c r="K849" s="285"/>
      <c r="L849" s="285"/>
    </row>
    <row r="850" spans="1:12">
      <c r="A850" s="288"/>
      <c r="B850" s="283"/>
      <c r="C850" s="283"/>
      <c r="D850" s="283"/>
      <c r="E850" s="283"/>
      <c r="F850" s="283"/>
      <c r="G850" s="283"/>
      <c r="H850" s="283"/>
      <c r="I850" s="300"/>
      <c r="J850" s="284"/>
      <c r="K850" s="285"/>
      <c r="L850" s="285"/>
    </row>
    <row r="851" spans="1:12">
      <c r="A851" s="288"/>
      <c r="B851" s="283"/>
      <c r="C851" s="283"/>
      <c r="D851" s="283"/>
      <c r="E851" s="283"/>
      <c r="F851" s="283"/>
      <c r="G851" s="283"/>
      <c r="H851" s="283"/>
      <c r="I851" s="300"/>
      <c r="J851" s="284"/>
      <c r="K851" s="285"/>
      <c r="L851" s="285"/>
    </row>
    <row r="852" spans="1:12">
      <c r="A852" s="288"/>
      <c r="B852" s="283"/>
      <c r="C852" s="283"/>
      <c r="D852" s="283"/>
      <c r="E852" s="283"/>
      <c r="F852" s="283"/>
      <c r="G852" s="283"/>
      <c r="H852" s="283"/>
      <c r="I852" s="300"/>
      <c r="J852" s="284"/>
      <c r="K852" s="285"/>
      <c r="L852" s="285"/>
    </row>
    <row r="853" spans="1:12">
      <c r="A853" s="288"/>
      <c r="B853" s="283"/>
      <c r="C853" s="283"/>
      <c r="D853" s="283"/>
      <c r="E853" s="283"/>
      <c r="F853" s="283"/>
      <c r="G853" s="283"/>
      <c r="H853" s="283"/>
      <c r="I853" s="300"/>
      <c r="J853" s="284"/>
      <c r="K853" s="285"/>
      <c r="L853" s="285"/>
    </row>
    <row r="854" spans="1:12">
      <c r="A854" s="288"/>
      <c r="B854" s="283"/>
      <c r="C854" s="283"/>
      <c r="D854" s="283"/>
      <c r="E854" s="283"/>
      <c r="F854" s="283"/>
      <c r="G854" s="283"/>
      <c r="H854" s="283"/>
      <c r="I854" s="300"/>
      <c r="J854" s="284"/>
      <c r="K854" s="285"/>
      <c r="L854" s="285"/>
    </row>
    <row r="855" spans="1:12">
      <c r="A855" s="288"/>
      <c r="B855" s="283"/>
      <c r="C855" s="283"/>
      <c r="D855" s="283"/>
      <c r="E855" s="283"/>
      <c r="F855" s="283"/>
      <c r="G855" s="283"/>
      <c r="H855" s="283"/>
      <c r="I855" s="300"/>
      <c r="J855" s="284"/>
      <c r="K855" s="285"/>
      <c r="L855" s="285"/>
    </row>
    <row r="856" spans="1:12">
      <c r="A856" s="288"/>
      <c r="B856" s="283"/>
      <c r="C856" s="283"/>
      <c r="D856" s="283"/>
      <c r="E856" s="283"/>
      <c r="F856" s="283"/>
      <c r="G856" s="283"/>
      <c r="H856" s="283"/>
      <c r="I856" s="300"/>
      <c r="J856" s="284"/>
      <c r="K856" s="285"/>
      <c r="L856" s="285"/>
    </row>
    <row r="857" spans="1:12">
      <c r="A857" s="288"/>
      <c r="B857" s="283"/>
      <c r="C857" s="283"/>
      <c r="D857" s="283"/>
      <c r="E857" s="283"/>
      <c r="F857" s="283"/>
      <c r="G857" s="283"/>
      <c r="H857" s="283"/>
      <c r="I857" s="300"/>
      <c r="J857" s="284"/>
      <c r="K857" s="285"/>
      <c r="L857" s="285"/>
    </row>
    <row r="858" spans="1:12">
      <c r="A858" s="288"/>
      <c r="B858" s="283"/>
      <c r="C858" s="283"/>
      <c r="D858" s="283"/>
      <c r="E858" s="283"/>
      <c r="F858" s="283"/>
      <c r="G858" s="283"/>
      <c r="H858" s="283"/>
      <c r="I858" s="300"/>
      <c r="J858" s="284"/>
      <c r="K858" s="285"/>
      <c r="L858" s="285"/>
    </row>
    <row r="859" spans="1:12">
      <c r="A859" s="288"/>
      <c r="B859" s="283"/>
      <c r="C859" s="283"/>
      <c r="D859" s="283"/>
      <c r="E859" s="283"/>
      <c r="F859" s="283"/>
      <c r="G859" s="283"/>
      <c r="H859" s="283"/>
      <c r="I859" s="300"/>
      <c r="J859" s="284"/>
      <c r="K859" s="285"/>
      <c r="L859" s="285"/>
    </row>
    <row r="860" spans="1:12">
      <c r="A860" s="288"/>
      <c r="B860" s="283"/>
      <c r="C860" s="283"/>
      <c r="D860" s="283"/>
      <c r="E860" s="283"/>
      <c r="F860" s="283"/>
      <c r="G860" s="283"/>
      <c r="H860" s="283"/>
      <c r="I860" s="300"/>
      <c r="J860" s="284"/>
      <c r="K860" s="285"/>
      <c r="L860" s="285"/>
    </row>
    <row r="861" spans="1:12">
      <c r="A861" s="288"/>
      <c r="B861" s="283"/>
      <c r="C861" s="283"/>
      <c r="D861" s="283"/>
      <c r="E861" s="283"/>
      <c r="F861" s="283"/>
      <c r="G861" s="283"/>
      <c r="H861" s="283"/>
      <c r="I861" s="300"/>
      <c r="J861" s="284"/>
      <c r="K861" s="285"/>
      <c r="L861" s="285"/>
    </row>
    <row r="862" spans="1:12">
      <c r="A862" s="288"/>
      <c r="B862" s="283"/>
      <c r="C862" s="283"/>
      <c r="D862" s="283"/>
      <c r="E862" s="283"/>
      <c r="F862" s="283"/>
      <c r="G862" s="283"/>
      <c r="H862" s="283"/>
      <c r="I862" s="300"/>
      <c r="J862" s="284"/>
      <c r="K862" s="285"/>
      <c r="L862" s="285"/>
    </row>
    <row r="863" spans="1:12">
      <c r="A863" s="288"/>
      <c r="B863" s="283"/>
      <c r="C863" s="283"/>
      <c r="D863" s="283"/>
      <c r="E863" s="283"/>
      <c r="F863" s="283"/>
      <c r="G863" s="283"/>
      <c r="H863" s="283"/>
      <c r="I863" s="300"/>
      <c r="J863" s="284"/>
      <c r="K863" s="285"/>
      <c r="L863" s="285"/>
    </row>
    <row r="864" spans="1:12">
      <c r="A864" s="288"/>
      <c r="B864" s="283"/>
      <c r="C864" s="283"/>
      <c r="D864" s="283"/>
      <c r="E864" s="283"/>
      <c r="F864" s="283"/>
      <c r="G864" s="283"/>
      <c r="H864" s="283"/>
      <c r="I864" s="300"/>
      <c r="J864" s="284"/>
      <c r="K864" s="285"/>
      <c r="L864" s="285"/>
    </row>
    <row r="865" spans="1:12">
      <c r="A865" s="288"/>
      <c r="B865" s="283"/>
      <c r="C865" s="283"/>
      <c r="D865" s="283"/>
      <c r="E865" s="283"/>
      <c r="F865" s="283"/>
      <c r="G865" s="283"/>
      <c r="H865" s="283"/>
      <c r="I865" s="300"/>
      <c r="J865" s="284"/>
      <c r="K865" s="285"/>
      <c r="L865" s="285"/>
    </row>
    <row r="866" spans="1:12">
      <c r="A866" s="288"/>
      <c r="B866" s="283"/>
      <c r="C866" s="283"/>
      <c r="D866" s="283"/>
      <c r="E866" s="283"/>
      <c r="F866" s="283"/>
      <c r="G866" s="283"/>
      <c r="H866" s="283"/>
      <c r="I866" s="300"/>
      <c r="J866" s="284"/>
      <c r="K866" s="285"/>
      <c r="L866" s="285"/>
    </row>
    <row r="867" spans="1:12">
      <c r="A867" s="288"/>
      <c r="B867" s="283"/>
      <c r="C867" s="283"/>
      <c r="D867" s="283"/>
      <c r="E867" s="283"/>
      <c r="F867" s="283"/>
      <c r="G867" s="283"/>
      <c r="H867" s="283"/>
      <c r="I867" s="300"/>
      <c r="J867" s="284"/>
      <c r="K867" s="285"/>
      <c r="L867" s="285"/>
    </row>
    <row r="868" spans="1:12">
      <c r="A868" s="288"/>
      <c r="B868" s="283"/>
      <c r="C868" s="283"/>
      <c r="D868" s="283"/>
      <c r="E868" s="283"/>
      <c r="F868" s="283"/>
      <c r="G868" s="283"/>
      <c r="H868" s="283"/>
      <c r="I868" s="300"/>
      <c r="J868" s="284"/>
      <c r="K868" s="285"/>
      <c r="L868" s="285"/>
    </row>
    <row r="869" spans="1:12">
      <c r="A869" s="288"/>
      <c r="B869" s="283"/>
      <c r="C869" s="283"/>
      <c r="D869" s="283"/>
      <c r="E869" s="283"/>
      <c r="F869" s="283"/>
      <c r="G869" s="283"/>
      <c r="H869" s="283"/>
      <c r="I869" s="300"/>
      <c r="J869" s="284"/>
      <c r="K869" s="285"/>
      <c r="L869" s="285"/>
    </row>
    <row r="870" spans="1:12">
      <c r="A870" s="288"/>
      <c r="B870" s="283"/>
      <c r="C870" s="283"/>
      <c r="D870" s="283"/>
      <c r="E870" s="283"/>
      <c r="F870" s="283"/>
      <c r="G870" s="283"/>
      <c r="H870" s="283"/>
      <c r="I870" s="300"/>
      <c r="J870" s="284"/>
      <c r="K870" s="285"/>
      <c r="L870" s="285"/>
    </row>
    <row r="871" spans="1:12">
      <c r="A871" s="288"/>
      <c r="B871" s="283"/>
      <c r="C871" s="283"/>
      <c r="D871" s="283"/>
      <c r="E871" s="283"/>
      <c r="F871" s="283"/>
      <c r="G871" s="283"/>
      <c r="H871" s="283"/>
      <c r="I871" s="300"/>
      <c r="J871" s="284"/>
      <c r="K871" s="285"/>
      <c r="L871" s="285"/>
    </row>
    <row r="872" spans="1:12">
      <c r="A872" s="288"/>
      <c r="B872" s="283"/>
      <c r="C872" s="283"/>
      <c r="D872" s="283"/>
      <c r="E872" s="283"/>
      <c r="F872" s="283"/>
      <c r="G872" s="283"/>
      <c r="H872" s="283"/>
      <c r="I872" s="300"/>
      <c r="J872" s="284"/>
      <c r="K872" s="285"/>
      <c r="L872" s="285"/>
    </row>
    <row r="873" spans="1:12">
      <c r="A873" s="288"/>
      <c r="B873" s="283"/>
      <c r="C873" s="283"/>
      <c r="D873" s="283"/>
      <c r="E873" s="283"/>
      <c r="F873" s="283"/>
      <c r="G873" s="283"/>
      <c r="H873" s="283"/>
      <c r="I873" s="300"/>
      <c r="J873" s="284"/>
      <c r="K873" s="285"/>
      <c r="L873" s="285"/>
    </row>
    <row r="874" spans="1:12">
      <c r="A874" s="288"/>
      <c r="B874" s="283"/>
      <c r="C874" s="283"/>
      <c r="D874" s="283"/>
      <c r="E874" s="283"/>
      <c r="F874" s="283"/>
      <c r="G874" s="283"/>
      <c r="H874" s="283"/>
      <c r="I874" s="300"/>
      <c r="J874" s="284"/>
      <c r="K874" s="285"/>
      <c r="L874" s="285"/>
    </row>
    <row r="875" spans="1:12">
      <c r="A875" s="288"/>
      <c r="B875" s="283"/>
      <c r="C875" s="283"/>
      <c r="D875" s="283"/>
      <c r="E875" s="283"/>
      <c r="F875" s="283"/>
      <c r="G875" s="283"/>
      <c r="H875" s="283"/>
      <c r="I875" s="300"/>
      <c r="J875" s="284"/>
      <c r="K875" s="285"/>
      <c r="L875" s="285"/>
    </row>
    <row r="876" spans="1:12">
      <c r="A876" s="288"/>
      <c r="B876" s="283"/>
      <c r="C876" s="283"/>
      <c r="D876" s="283"/>
      <c r="E876" s="283"/>
      <c r="F876" s="283"/>
      <c r="G876" s="283"/>
      <c r="H876" s="283"/>
      <c r="I876" s="300"/>
      <c r="J876" s="284"/>
      <c r="K876" s="285"/>
      <c r="L876" s="285"/>
    </row>
    <row r="877" spans="1:12">
      <c r="A877" s="288"/>
      <c r="B877" s="283"/>
      <c r="C877" s="283"/>
      <c r="D877" s="283"/>
      <c r="E877" s="283"/>
      <c r="F877" s="283"/>
      <c r="G877" s="283"/>
      <c r="H877" s="283"/>
      <c r="I877" s="300"/>
      <c r="J877" s="284"/>
      <c r="K877" s="285"/>
      <c r="L877" s="285"/>
    </row>
    <row r="878" spans="1:12">
      <c r="A878" s="288"/>
      <c r="B878" s="283"/>
      <c r="C878" s="283"/>
      <c r="D878" s="283"/>
      <c r="E878" s="283"/>
      <c r="F878" s="283"/>
      <c r="G878" s="283"/>
      <c r="H878" s="283"/>
      <c r="I878" s="300"/>
      <c r="J878" s="284"/>
      <c r="K878" s="285"/>
      <c r="L878" s="285"/>
    </row>
    <row r="879" spans="1:12">
      <c r="A879" s="288"/>
      <c r="B879" s="283"/>
      <c r="C879" s="283"/>
      <c r="D879" s="283"/>
      <c r="E879" s="283"/>
      <c r="F879" s="283"/>
      <c r="G879" s="283"/>
      <c r="H879" s="283"/>
      <c r="I879" s="300"/>
      <c r="J879" s="284"/>
      <c r="K879" s="285"/>
      <c r="L879" s="285"/>
    </row>
    <row r="880" spans="1:12">
      <c r="A880" s="288"/>
      <c r="B880" s="283"/>
      <c r="C880" s="283"/>
      <c r="D880" s="283"/>
      <c r="E880" s="283"/>
      <c r="F880" s="283"/>
      <c r="G880" s="283"/>
      <c r="H880" s="283"/>
      <c r="I880" s="300"/>
      <c r="J880" s="284"/>
      <c r="K880" s="285"/>
      <c r="L880" s="285"/>
    </row>
    <row r="881" spans="1:12">
      <c r="A881" s="288"/>
      <c r="B881" s="283"/>
      <c r="C881" s="283"/>
      <c r="D881" s="283"/>
      <c r="E881" s="283"/>
      <c r="F881" s="283"/>
      <c r="G881" s="283"/>
      <c r="H881" s="283"/>
      <c r="I881" s="300"/>
      <c r="J881" s="284"/>
      <c r="K881" s="285"/>
      <c r="L881" s="285"/>
    </row>
    <row r="882" spans="1:12">
      <c r="A882" s="288"/>
      <c r="B882" s="283"/>
      <c r="C882" s="283"/>
      <c r="D882" s="283"/>
      <c r="E882" s="283"/>
      <c r="F882" s="283"/>
      <c r="G882" s="283"/>
      <c r="H882" s="283"/>
      <c r="I882" s="300"/>
      <c r="J882" s="284"/>
      <c r="K882" s="285"/>
      <c r="L882" s="285"/>
    </row>
    <row r="883" spans="1:12">
      <c r="A883" s="288"/>
      <c r="B883" s="283"/>
      <c r="C883" s="283"/>
      <c r="D883" s="283"/>
      <c r="E883" s="283"/>
      <c r="F883" s="283"/>
      <c r="G883" s="283"/>
      <c r="H883" s="283"/>
      <c r="I883" s="300"/>
      <c r="J883" s="284"/>
      <c r="K883" s="285"/>
      <c r="L883" s="285"/>
    </row>
    <row r="884" spans="1:12">
      <c r="A884" s="288"/>
      <c r="B884" s="283"/>
      <c r="C884" s="283"/>
      <c r="D884" s="283"/>
      <c r="E884" s="283"/>
      <c r="F884" s="283"/>
      <c r="G884" s="283"/>
      <c r="H884" s="283"/>
      <c r="I884" s="300"/>
      <c r="J884" s="284"/>
      <c r="K884" s="285"/>
      <c r="L884" s="285"/>
    </row>
    <row r="885" spans="1:12">
      <c r="A885" s="288"/>
      <c r="B885" s="283"/>
      <c r="C885" s="283"/>
      <c r="D885" s="283"/>
      <c r="E885" s="283"/>
      <c r="F885" s="283"/>
      <c r="G885" s="283"/>
      <c r="H885" s="283"/>
      <c r="I885" s="300"/>
      <c r="J885" s="284"/>
      <c r="K885" s="285"/>
      <c r="L885" s="285"/>
    </row>
    <row r="886" spans="1:12">
      <c r="A886" s="288"/>
      <c r="B886" s="283"/>
      <c r="C886" s="283"/>
      <c r="D886" s="283"/>
      <c r="E886" s="283"/>
      <c r="F886" s="283"/>
      <c r="G886" s="283"/>
      <c r="H886" s="283"/>
      <c r="I886" s="300"/>
      <c r="J886" s="284"/>
      <c r="K886" s="285"/>
      <c r="L886" s="285"/>
    </row>
    <row r="887" spans="1:12">
      <c r="A887" s="288"/>
      <c r="B887" s="283"/>
      <c r="C887" s="283"/>
      <c r="D887" s="283"/>
      <c r="E887" s="283"/>
      <c r="F887" s="283"/>
      <c r="G887" s="283"/>
      <c r="H887" s="283"/>
      <c r="I887" s="300"/>
      <c r="J887" s="284"/>
      <c r="K887" s="285"/>
      <c r="L887" s="285"/>
    </row>
    <row r="888" spans="1:12">
      <c r="A888" s="288"/>
      <c r="B888" s="283"/>
      <c r="C888" s="283"/>
      <c r="D888" s="283"/>
      <c r="E888" s="283"/>
      <c r="F888" s="283"/>
      <c r="G888" s="283"/>
      <c r="H888" s="283"/>
      <c r="I888" s="300"/>
      <c r="J888" s="284"/>
      <c r="K888" s="285"/>
      <c r="L888" s="285"/>
    </row>
    <row r="889" spans="1:12">
      <c r="A889" s="288"/>
      <c r="B889" s="283"/>
      <c r="C889" s="283"/>
      <c r="D889" s="283"/>
      <c r="E889" s="283"/>
      <c r="F889" s="283"/>
      <c r="G889" s="283"/>
      <c r="H889" s="283"/>
      <c r="I889" s="300"/>
      <c r="J889" s="284"/>
      <c r="K889" s="285"/>
      <c r="L889" s="285"/>
    </row>
    <row r="890" spans="1:12">
      <c r="A890" s="288"/>
      <c r="B890" s="283"/>
      <c r="C890" s="283"/>
      <c r="D890" s="283"/>
      <c r="E890" s="283"/>
      <c r="F890" s="283"/>
      <c r="G890" s="283"/>
      <c r="H890" s="283"/>
      <c r="I890" s="300"/>
      <c r="J890" s="284"/>
      <c r="K890" s="285"/>
      <c r="L890" s="285"/>
    </row>
    <row r="891" spans="1:12">
      <c r="A891" s="288"/>
      <c r="B891" s="283"/>
      <c r="C891" s="283"/>
      <c r="D891" s="283"/>
      <c r="E891" s="283"/>
      <c r="F891" s="283"/>
      <c r="G891" s="283"/>
      <c r="H891" s="283"/>
      <c r="I891" s="300"/>
      <c r="J891" s="284"/>
      <c r="K891" s="285"/>
      <c r="L891" s="285"/>
    </row>
    <row r="892" spans="1:12">
      <c r="A892" s="288"/>
      <c r="B892" s="283"/>
      <c r="C892" s="283"/>
      <c r="D892" s="283"/>
      <c r="E892" s="283"/>
      <c r="F892" s="283"/>
      <c r="G892" s="283"/>
      <c r="H892" s="283"/>
      <c r="I892" s="300"/>
      <c r="J892" s="284"/>
      <c r="K892" s="285"/>
      <c r="L892" s="285"/>
    </row>
    <row r="893" spans="1:12">
      <c r="A893" s="288"/>
      <c r="B893" s="283"/>
      <c r="C893" s="283"/>
      <c r="D893" s="283"/>
      <c r="E893" s="283"/>
      <c r="F893" s="283"/>
      <c r="G893" s="283"/>
      <c r="H893" s="283"/>
      <c r="I893" s="300"/>
      <c r="J893" s="284"/>
      <c r="K893" s="285"/>
      <c r="L893" s="285"/>
    </row>
    <row r="894" spans="1:12">
      <c r="A894" s="288"/>
      <c r="B894" s="283"/>
      <c r="C894" s="283"/>
      <c r="D894" s="283"/>
      <c r="E894" s="283"/>
      <c r="F894" s="283"/>
      <c r="G894" s="283"/>
      <c r="H894" s="283"/>
      <c r="I894" s="300"/>
      <c r="J894" s="284"/>
      <c r="K894" s="285"/>
      <c r="L894" s="285"/>
    </row>
    <row r="895" spans="1:12">
      <c r="A895" s="288"/>
      <c r="B895" s="283"/>
      <c r="C895" s="283"/>
      <c r="D895" s="283"/>
      <c r="E895" s="283"/>
      <c r="F895" s="283"/>
      <c r="G895" s="283"/>
      <c r="H895" s="283"/>
      <c r="I895" s="300"/>
      <c r="J895" s="284"/>
      <c r="K895" s="285"/>
      <c r="L895" s="285"/>
    </row>
    <row r="896" spans="1:12">
      <c r="A896" s="288"/>
      <c r="B896" s="283"/>
      <c r="C896" s="283"/>
      <c r="D896" s="283"/>
      <c r="E896" s="283"/>
      <c r="F896" s="283"/>
      <c r="G896" s="283"/>
      <c r="H896" s="283"/>
      <c r="I896" s="300"/>
      <c r="J896" s="284"/>
      <c r="K896" s="285"/>
      <c r="L896" s="285"/>
    </row>
    <row r="897" spans="1:12">
      <c r="A897" s="288"/>
      <c r="B897" s="283"/>
      <c r="C897" s="283"/>
      <c r="D897" s="283"/>
      <c r="E897" s="283"/>
      <c r="F897" s="283"/>
      <c r="G897" s="283"/>
      <c r="H897" s="283"/>
      <c r="I897" s="300"/>
      <c r="J897" s="284"/>
      <c r="K897" s="285"/>
      <c r="L897" s="285"/>
    </row>
    <row r="898" spans="1:12">
      <c r="A898" s="288"/>
      <c r="B898" s="283"/>
      <c r="C898" s="283"/>
      <c r="D898" s="283"/>
      <c r="E898" s="283"/>
      <c r="F898" s="283"/>
      <c r="G898" s="283"/>
      <c r="H898" s="283"/>
      <c r="I898" s="300"/>
      <c r="J898" s="284"/>
      <c r="K898" s="285"/>
      <c r="L898" s="285"/>
    </row>
    <row r="899" spans="1:12">
      <c r="A899" s="288"/>
      <c r="B899" s="283"/>
      <c r="C899" s="283"/>
      <c r="D899" s="283"/>
      <c r="E899" s="283"/>
      <c r="F899" s="283"/>
      <c r="G899" s="283"/>
      <c r="H899" s="283"/>
      <c r="I899" s="300"/>
      <c r="J899" s="284"/>
      <c r="K899" s="285"/>
      <c r="L899" s="285"/>
    </row>
    <row r="900" spans="1:12">
      <c r="A900" s="288"/>
      <c r="B900" s="283"/>
      <c r="C900" s="283"/>
      <c r="D900" s="283"/>
      <c r="E900" s="283"/>
      <c r="F900" s="283"/>
      <c r="G900" s="283"/>
      <c r="H900" s="283"/>
      <c r="I900" s="300"/>
      <c r="J900" s="284"/>
      <c r="K900" s="285"/>
      <c r="L900" s="285"/>
    </row>
    <row r="901" spans="1:12">
      <c r="A901" s="288"/>
      <c r="B901" s="283"/>
      <c r="C901" s="283"/>
      <c r="D901" s="283"/>
      <c r="E901" s="283"/>
      <c r="F901" s="283"/>
      <c r="G901" s="283"/>
      <c r="H901" s="283"/>
      <c r="I901" s="300"/>
      <c r="J901" s="284"/>
      <c r="K901" s="285"/>
      <c r="L901" s="285"/>
    </row>
    <row r="902" spans="1:12">
      <c r="A902" s="288"/>
      <c r="B902" s="283"/>
      <c r="C902" s="283"/>
      <c r="D902" s="283"/>
      <c r="E902" s="283"/>
      <c r="F902" s="283"/>
      <c r="G902" s="283"/>
      <c r="H902" s="283"/>
      <c r="I902" s="300"/>
      <c r="J902" s="284"/>
      <c r="K902" s="285"/>
      <c r="L902" s="285"/>
    </row>
    <row r="903" spans="1:12">
      <c r="A903" s="288"/>
      <c r="B903" s="283"/>
      <c r="C903" s="283"/>
      <c r="D903" s="283"/>
      <c r="E903" s="283"/>
      <c r="F903" s="283"/>
      <c r="G903" s="283"/>
      <c r="H903" s="283"/>
      <c r="I903" s="300"/>
      <c r="J903" s="284"/>
      <c r="K903" s="285"/>
      <c r="L903" s="285"/>
    </row>
    <row r="904" spans="1:12">
      <c r="A904" s="288"/>
      <c r="B904" s="283"/>
      <c r="C904" s="283"/>
      <c r="D904" s="283"/>
      <c r="E904" s="283"/>
      <c r="F904" s="283"/>
      <c r="G904" s="283"/>
      <c r="H904" s="283"/>
      <c r="I904" s="300"/>
      <c r="J904" s="284"/>
      <c r="K904" s="285"/>
      <c r="L904" s="285"/>
    </row>
    <row r="905" spans="1:12">
      <c r="A905" s="288"/>
      <c r="B905" s="283"/>
      <c r="C905" s="283"/>
      <c r="D905" s="283"/>
      <c r="E905" s="283"/>
      <c r="F905" s="283"/>
      <c r="G905" s="283"/>
      <c r="H905" s="283"/>
      <c r="I905" s="300"/>
      <c r="J905" s="284"/>
      <c r="K905" s="285"/>
      <c r="L905" s="285"/>
    </row>
    <row r="906" spans="1:12">
      <c r="A906" s="288"/>
      <c r="B906" s="283"/>
      <c r="C906" s="283"/>
      <c r="D906" s="283"/>
      <c r="E906" s="283"/>
      <c r="F906" s="283"/>
      <c r="G906" s="283"/>
      <c r="H906" s="283"/>
      <c r="I906" s="300"/>
      <c r="J906" s="284"/>
      <c r="K906" s="285"/>
      <c r="L906" s="285"/>
    </row>
    <row r="907" spans="1:12">
      <c r="A907" s="288"/>
      <c r="B907" s="283"/>
      <c r="C907" s="283"/>
      <c r="D907" s="283"/>
      <c r="E907" s="283"/>
      <c r="F907" s="283"/>
      <c r="G907" s="283"/>
      <c r="H907" s="283"/>
      <c r="I907" s="300"/>
      <c r="J907" s="284"/>
      <c r="K907" s="285"/>
      <c r="L907" s="285"/>
    </row>
    <row r="908" spans="1:12">
      <c r="A908" s="288"/>
      <c r="B908" s="283"/>
      <c r="C908" s="283"/>
      <c r="D908" s="283"/>
      <c r="E908" s="283"/>
      <c r="F908" s="283"/>
      <c r="G908" s="283"/>
      <c r="H908" s="283"/>
      <c r="I908" s="300"/>
      <c r="J908" s="284"/>
      <c r="K908" s="285"/>
      <c r="L908" s="285"/>
    </row>
    <row r="909" spans="1:12">
      <c r="A909" s="288"/>
      <c r="B909" s="283"/>
      <c r="C909" s="283"/>
      <c r="D909" s="283"/>
      <c r="E909" s="283"/>
      <c r="F909" s="283"/>
      <c r="G909" s="283"/>
      <c r="H909" s="283"/>
      <c r="I909" s="300"/>
      <c r="J909" s="284"/>
      <c r="K909" s="285"/>
      <c r="L909" s="285"/>
    </row>
    <row r="910" spans="1:12">
      <c r="A910" s="288"/>
      <c r="B910" s="283"/>
      <c r="C910" s="283"/>
      <c r="D910" s="283"/>
      <c r="E910" s="283"/>
      <c r="F910" s="283"/>
      <c r="G910" s="283"/>
      <c r="H910" s="283"/>
      <c r="I910" s="300"/>
      <c r="J910" s="284"/>
      <c r="K910" s="285"/>
      <c r="L910" s="285"/>
    </row>
    <row r="911" spans="1:12">
      <c r="A911" s="288"/>
      <c r="B911" s="283"/>
      <c r="C911" s="283"/>
      <c r="D911" s="283"/>
      <c r="E911" s="283"/>
      <c r="F911" s="283"/>
      <c r="G911" s="283"/>
      <c r="H911" s="283"/>
      <c r="I911" s="300"/>
      <c r="J911" s="284"/>
      <c r="K911" s="285"/>
      <c r="L911" s="285"/>
    </row>
    <row r="912" spans="1:12">
      <c r="A912" s="288"/>
      <c r="B912" s="283"/>
      <c r="C912" s="283"/>
      <c r="D912" s="283"/>
      <c r="E912" s="283"/>
      <c r="F912" s="283"/>
      <c r="G912" s="283"/>
      <c r="H912" s="283"/>
      <c r="I912" s="300"/>
      <c r="J912" s="284"/>
      <c r="K912" s="285"/>
      <c r="L912" s="285"/>
    </row>
    <row r="913" spans="1:12">
      <c r="A913" s="288"/>
      <c r="B913" s="283"/>
      <c r="C913" s="283"/>
      <c r="D913" s="283"/>
      <c r="E913" s="283"/>
      <c r="F913" s="283"/>
      <c r="G913" s="283"/>
      <c r="H913" s="283"/>
      <c r="I913" s="300"/>
      <c r="J913" s="284"/>
      <c r="K913" s="285"/>
      <c r="L913" s="285"/>
    </row>
    <row r="914" spans="1:12">
      <c r="A914" s="288"/>
      <c r="B914" s="283"/>
      <c r="C914" s="283"/>
      <c r="D914" s="283"/>
      <c r="E914" s="283"/>
      <c r="F914" s="283"/>
      <c r="G914" s="283"/>
      <c r="H914" s="283"/>
      <c r="I914" s="300"/>
      <c r="J914" s="284"/>
      <c r="K914" s="285"/>
      <c r="L914" s="285"/>
    </row>
    <row r="915" spans="1:12">
      <c r="A915" s="288"/>
      <c r="B915" s="283"/>
      <c r="C915" s="283"/>
      <c r="D915" s="283"/>
      <c r="E915" s="283"/>
      <c r="F915" s="283"/>
      <c r="G915" s="283"/>
      <c r="H915" s="283"/>
      <c r="I915" s="300"/>
      <c r="J915" s="284"/>
      <c r="K915" s="285"/>
      <c r="L915" s="285"/>
    </row>
    <row r="916" spans="1:12">
      <c r="A916" s="288"/>
      <c r="B916" s="283"/>
      <c r="C916" s="283"/>
      <c r="D916" s="283"/>
      <c r="E916" s="283"/>
      <c r="F916" s="283"/>
      <c r="G916" s="283"/>
      <c r="H916" s="283"/>
      <c r="I916" s="300"/>
      <c r="J916" s="284"/>
      <c r="K916" s="285"/>
      <c r="L916" s="285"/>
    </row>
    <row r="917" spans="1:12">
      <c r="A917" s="288"/>
      <c r="B917" s="283"/>
      <c r="C917" s="283"/>
      <c r="D917" s="283"/>
      <c r="E917" s="283"/>
      <c r="F917" s="283"/>
      <c r="G917" s="283"/>
      <c r="H917" s="283"/>
      <c r="I917" s="300"/>
      <c r="J917" s="284"/>
      <c r="K917" s="285"/>
      <c r="L917" s="285"/>
    </row>
    <row r="918" spans="1:12">
      <c r="A918" s="288"/>
      <c r="B918" s="283"/>
      <c r="C918" s="283"/>
      <c r="D918" s="283"/>
      <c r="E918" s="283"/>
      <c r="F918" s="283"/>
      <c r="G918" s="283"/>
      <c r="H918" s="283"/>
      <c r="I918" s="300"/>
      <c r="J918" s="284"/>
      <c r="K918" s="285"/>
      <c r="L918" s="285"/>
    </row>
    <row r="919" spans="1:12">
      <c r="A919" s="288"/>
      <c r="B919" s="283"/>
      <c r="C919" s="283"/>
      <c r="D919" s="283"/>
      <c r="E919" s="283"/>
      <c r="F919" s="283"/>
      <c r="G919" s="283"/>
      <c r="H919" s="283"/>
      <c r="I919" s="300"/>
      <c r="J919" s="284"/>
      <c r="K919" s="285"/>
      <c r="L919" s="285"/>
    </row>
    <row r="920" spans="1:12">
      <c r="A920" s="288"/>
      <c r="B920" s="283"/>
      <c r="C920" s="283"/>
      <c r="D920" s="283"/>
      <c r="E920" s="283"/>
      <c r="F920" s="283"/>
      <c r="G920" s="283"/>
      <c r="H920" s="283"/>
      <c r="I920" s="300"/>
      <c r="J920" s="284"/>
      <c r="K920" s="285"/>
      <c r="L920" s="285"/>
    </row>
    <row r="921" spans="1:12">
      <c r="A921" s="288"/>
      <c r="B921" s="283"/>
      <c r="C921" s="283"/>
      <c r="D921" s="283"/>
      <c r="E921" s="283"/>
      <c r="F921" s="283"/>
      <c r="G921" s="283"/>
      <c r="H921" s="283"/>
      <c r="I921" s="300"/>
      <c r="J921" s="284"/>
      <c r="K921" s="285"/>
      <c r="L921" s="285"/>
    </row>
    <row r="922" spans="1:12">
      <c r="A922" s="288"/>
      <c r="B922" s="283"/>
      <c r="C922" s="283"/>
      <c r="D922" s="283"/>
      <c r="E922" s="283"/>
      <c r="F922" s="283"/>
      <c r="G922" s="283"/>
      <c r="H922" s="283"/>
      <c r="I922" s="300"/>
      <c r="J922" s="284"/>
      <c r="K922" s="285"/>
      <c r="L922" s="285"/>
    </row>
    <row r="923" spans="1:12">
      <c r="A923" s="288"/>
      <c r="B923" s="283"/>
      <c r="C923" s="283"/>
      <c r="D923" s="283"/>
      <c r="E923" s="283"/>
      <c r="F923" s="283"/>
      <c r="G923" s="283"/>
      <c r="H923" s="283"/>
      <c r="I923" s="300"/>
      <c r="J923" s="284"/>
      <c r="K923" s="285"/>
      <c r="L923" s="285"/>
    </row>
    <row r="924" spans="1:12">
      <c r="A924" s="288"/>
      <c r="B924" s="283"/>
      <c r="C924" s="283"/>
      <c r="D924" s="283"/>
      <c r="E924" s="283"/>
      <c r="F924" s="283"/>
      <c r="G924" s="283"/>
      <c r="H924" s="283"/>
      <c r="I924" s="300"/>
      <c r="J924" s="284"/>
      <c r="K924" s="285"/>
      <c r="L924" s="285"/>
    </row>
    <row r="925" spans="1:12">
      <c r="A925" s="288"/>
      <c r="B925" s="283"/>
      <c r="C925" s="283"/>
      <c r="D925" s="283"/>
      <c r="E925" s="283"/>
      <c r="F925" s="283"/>
      <c r="G925" s="283"/>
      <c r="H925" s="283"/>
      <c r="I925" s="300"/>
      <c r="J925" s="284"/>
      <c r="K925" s="285"/>
      <c r="L925" s="285"/>
    </row>
    <row r="926" spans="1:12">
      <c r="A926" s="288"/>
      <c r="B926" s="283"/>
      <c r="C926" s="283"/>
      <c r="D926" s="283"/>
      <c r="E926" s="283"/>
      <c r="F926" s="283"/>
      <c r="G926" s="283"/>
      <c r="H926" s="283"/>
      <c r="I926" s="300"/>
      <c r="J926" s="284"/>
      <c r="K926" s="285"/>
      <c r="L926" s="285"/>
    </row>
    <row r="927" spans="1:12">
      <c r="A927" s="288"/>
      <c r="B927" s="283"/>
      <c r="C927" s="283"/>
      <c r="D927" s="283"/>
      <c r="E927" s="283"/>
      <c r="F927" s="283"/>
      <c r="G927" s="283"/>
      <c r="H927" s="283"/>
      <c r="I927" s="300"/>
      <c r="J927" s="284"/>
      <c r="K927" s="285"/>
      <c r="L927" s="285"/>
    </row>
    <row r="928" spans="1:12">
      <c r="A928" s="288"/>
      <c r="B928" s="283"/>
      <c r="C928" s="283"/>
      <c r="D928" s="283"/>
      <c r="E928" s="283"/>
      <c r="F928" s="283"/>
      <c r="G928" s="283"/>
      <c r="H928" s="283"/>
      <c r="I928" s="300"/>
      <c r="J928" s="284"/>
      <c r="K928" s="285"/>
      <c r="L928" s="285"/>
    </row>
    <row r="929" spans="1:12">
      <c r="A929" s="288"/>
      <c r="B929" s="283"/>
      <c r="C929" s="283"/>
      <c r="D929" s="283"/>
      <c r="E929" s="283"/>
      <c r="F929" s="283"/>
      <c r="G929" s="283"/>
      <c r="H929" s="283"/>
      <c r="I929" s="300"/>
      <c r="J929" s="284"/>
      <c r="K929" s="285"/>
      <c r="L929" s="285"/>
    </row>
    <row r="930" spans="1:12">
      <c r="A930" s="288"/>
      <c r="B930" s="283"/>
      <c r="C930" s="283"/>
      <c r="D930" s="283"/>
      <c r="E930" s="283"/>
      <c r="F930" s="283"/>
      <c r="G930" s="283"/>
      <c r="H930" s="283"/>
      <c r="I930" s="300"/>
      <c r="J930" s="284"/>
      <c r="K930" s="285"/>
      <c r="L930" s="285"/>
    </row>
    <row r="931" spans="1:12">
      <c r="A931" s="288"/>
      <c r="B931" s="283"/>
      <c r="C931" s="283"/>
      <c r="D931" s="283"/>
      <c r="E931" s="283"/>
      <c r="F931" s="283"/>
      <c r="G931" s="283"/>
      <c r="H931" s="283"/>
      <c r="I931" s="300"/>
      <c r="J931" s="284"/>
      <c r="K931" s="285"/>
      <c r="L931" s="285"/>
    </row>
    <row r="932" spans="1:12">
      <c r="A932" s="288"/>
      <c r="B932" s="283"/>
      <c r="C932" s="283"/>
      <c r="D932" s="283"/>
      <c r="E932" s="283"/>
      <c r="F932" s="283"/>
      <c r="G932" s="283"/>
      <c r="H932" s="283"/>
      <c r="I932" s="300"/>
      <c r="J932" s="284"/>
      <c r="K932" s="285"/>
      <c r="L932" s="285"/>
    </row>
    <row r="933" spans="1:12">
      <c r="A933" s="288"/>
      <c r="B933" s="283"/>
      <c r="C933" s="283"/>
      <c r="D933" s="283"/>
      <c r="E933" s="283"/>
      <c r="F933" s="283"/>
      <c r="G933" s="283"/>
      <c r="H933" s="283"/>
      <c r="I933" s="300"/>
      <c r="J933" s="284"/>
      <c r="K933" s="285"/>
      <c r="L933" s="285"/>
    </row>
    <row r="934" spans="1:12">
      <c r="A934" s="288"/>
      <c r="B934" s="283"/>
      <c r="C934" s="283"/>
      <c r="D934" s="283"/>
      <c r="E934" s="283"/>
      <c r="F934" s="283"/>
      <c r="G934" s="283"/>
      <c r="H934" s="283"/>
      <c r="I934" s="300"/>
      <c r="J934" s="284"/>
      <c r="K934" s="285"/>
      <c r="L934" s="285"/>
    </row>
    <row r="935" spans="1:12">
      <c r="A935" s="288"/>
      <c r="B935" s="283"/>
      <c r="C935" s="283"/>
      <c r="D935" s="283"/>
      <c r="E935" s="283"/>
      <c r="F935" s="283"/>
      <c r="G935" s="283"/>
      <c r="H935" s="283"/>
      <c r="I935" s="300"/>
      <c r="J935" s="284"/>
      <c r="K935" s="285"/>
      <c r="L935" s="285"/>
    </row>
    <row r="936" spans="1:12">
      <c r="A936" s="288"/>
      <c r="B936" s="283"/>
      <c r="C936" s="283"/>
      <c r="D936" s="283"/>
      <c r="E936" s="283"/>
      <c r="F936" s="283"/>
      <c r="G936" s="283"/>
      <c r="H936" s="283"/>
      <c r="I936" s="300"/>
      <c r="J936" s="284"/>
      <c r="K936" s="285"/>
      <c r="L936" s="285"/>
    </row>
    <row r="937" spans="1:12">
      <c r="A937" s="288"/>
      <c r="B937" s="283"/>
      <c r="C937" s="283"/>
      <c r="D937" s="283"/>
      <c r="E937" s="283"/>
      <c r="F937" s="283"/>
      <c r="G937" s="283"/>
      <c r="H937" s="283"/>
      <c r="I937" s="300"/>
      <c r="J937" s="284"/>
      <c r="K937" s="285"/>
      <c r="L937" s="285"/>
    </row>
    <row r="938" spans="1:12">
      <c r="A938" s="288"/>
      <c r="B938" s="283"/>
      <c r="C938" s="283"/>
      <c r="D938" s="283"/>
      <c r="E938" s="283"/>
      <c r="F938" s="283"/>
      <c r="G938" s="283"/>
      <c r="H938" s="283"/>
      <c r="I938" s="300"/>
      <c r="J938" s="284"/>
      <c r="K938" s="285"/>
      <c r="L938" s="285"/>
    </row>
    <row r="939" spans="1:12">
      <c r="A939" s="288"/>
      <c r="B939" s="283"/>
      <c r="C939" s="283"/>
      <c r="D939" s="283"/>
      <c r="E939" s="283"/>
      <c r="F939" s="283"/>
      <c r="G939" s="283"/>
      <c r="H939" s="283"/>
      <c r="I939" s="300"/>
      <c r="J939" s="284"/>
      <c r="K939" s="285"/>
      <c r="L939" s="285"/>
    </row>
    <row r="940" spans="1:12">
      <c r="A940" s="288"/>
      <c r="B940" s="283"/>
      <c r="C940" s="283"/>
      <c r="D940" s="283"/>
      <c r="E940" s="283"/>
      <c r="F940" s="283"/>
      <c r="G940" s="283"/>
      <c r="H940" s="283"/>
      <c r="I940" s="300"/>
      <c r="J940" s="284"/>
      <c r="K940" s="285"/>
      <c r="L940" s="285"/>
    </row>
    <row r="941" spans="1:12">
      <c r="A941" s="288"/>
      <c r="B941" s="283"/>
      <c r="C941" s="283"/>
      <c r="D941" s="283"/>
      <c r="E941" s="283"/>
      <c r="F941" s="283"/>
      <c r="G941" s="283"/>
      <c r="H941" s="283"/>
      <c r="I941" s="300"/>
      <c r="J941" s="284"/>
      <c r="K941" s="285"/>
      <c r="L941" s="285"/>
    </row>
    <row r="942" spans="1:12">
      <c r="A942" s="288"/>
      <c r="B942" s="283"/>
      <c r="C942" s="283"/>
      <c r="D942" s="283"/>
      <c r="E942" s="283"/>
      <c r="F942" s="283"/>
      <c r="G942" s="283"/>
      <c r="H942" s="283"/>
      <c r="I942" s="300"/>
      <c r="J942" s="284"/>
      <c r="K942" s="285"/>
      <c r="L942" s="285"/>
    </row>
    <row r="943" spans="1:12">
      <c r="A943" s="288"/>
      <c r="B943" s="283"/>
      <c r="C943" s="283"/>
      <c r="D943" s="283"/>
      <c r="E943" s="283"/>
      <c r="F943" s="283"/>
      <c r="G943" s="283"/>
      <c r="H943" s="283"/>
      <c r="I943" s="300"/>
      <c r="J943" s="284"/>
      <c r="K943" s="285"/>
      <c r="L943" s="285"/>
    </row>
    <row r="944" spans="1:12">
      <c r="A944" s="288"/>
      <c r="B944" s="283"/>
      <c r="C944" s="283"/>
      <c r="D944" s="283"/>
      <c r="E944" s="283"/>
      <c r="F944" s="283"/>
      <c r="G944" s="283"/>
      <c r="H944" s="283"/>
      <c r="I944" s="300"/>
      <c r="J944" s="284"/>
      <c r="K944" s="285"/>
      <c r="L944" s="285"/>
    </row>
    <row r="945" spans="1:12">
      <c r="A945" s="288"/>
      <c r="B945" s="283"/>
      <c r="C945" s="283"/>
      <c r="D945" s="283"/>
      <c r="E945" s="283"/>
      <c r="F945" s="283"/>
      <c r="G945" s="283"/>
      <c r="H945" s="283"/>
      <c r="I945" s="300"/>
      <c r="J945" s="284"/>
      <c r="K945" s="285"/>
      <c r="L945" s="285"/>
    </row>
    <row r="946" spans="1:12">
      <c r="A946" s="288"/>
      <c r="B946" s="283"/>
      <c r="C946" s="283"/>
      <c r="D946" s="283"/>
      <c r="E946" s="283"/>
      <c r="F946" s="283"/>
      <c r="G946" s="283"/>
      <c r="H946" s="283"/>
      <c r="I946" s="300"/>
      <c r="J946" s="284"/>
      <c r="K946" s="285"/>
      <c r="L946" s="285"/>
    </row>
    <row r="947" spans="1:12">
      <c r="A947" s="288"/>
      <c r="B947" s="283"/>
      <c r="C947" s="283"/>
      <c r="D947" s="283"/>
      <c r="E947" s="283"/>
      <c r="F947" s="283"/>
      <c r="G947" s="283"/>
      <c r="H947" s="283"/>
      <c r="I947" s="300"/>
      <c r="J947" s="284"/>
      <c r="K947" s="285"/>
      <c r="L947" s="285"/>
    </row>
    <row r="948" spans="1:12">
      <c r="A948" s="288"/>
      <c r="B948" s="283"/>
      <c r="C948" s="283"/>
      <c r="D948" s="283"/>
      <c r="E948" s="283"/>
      <c r="F948" s="283"/>
      <c r="G948" s="283"/>
      <c r="H948" s="283"/>
      <c r="I948" s="300"/>
      <c r="J948" s="284"/>
      <c r="K948" s="285"/>
      <c r="L948" s="285"/>
    </row>
    <row r="949" spans="1:12">
      <c r="A949" s="288"/>
      <c r="B949" s="283"/>
      <c r="C949" s="283"/>
      <c r="D949" s="283"/>
      <c r="E949" s="283"/>
      <c r="F949" s="283"/>
      <c r="G949" s="283"/>
      <c r="H949" s="283"/>
      <c r="I949" s="300"/>
      <c r="J949" s="284"/>
      <c r="K949" s="285"/>
      <c r="L949" s="285"/>
    </row>
    <row r="950" spans="1:12">
      <c r="A950" s="288"/>
      <c r="B950" s="283"/>
      <c r="C950" s="283"/>
      <c r="D950" s="283"/>
      <c r="E950" s="283"/>
      <c r="F950" s="283"/>
      <c r="G950" s="283"/>
      <c r="H950" s="283"/>
      <c r="I950" s="300"/>
      <c r="J950" s="284"/>
      <c r="K950" s="285"/>
      <c r="L950" s="285"/>
    </row>
    <row r="951" spans="1:12">
      <c r="A951" s="288"/>
      <c r="B951" s="283"/>
      <c r="C951" s="283"/>
      <c r="D951" s="283"/>
      <c r="E951" s="283"/>
      <c r="F951" s="283"/>
      <c r="G951" s="283"/>
      <c r="H951" s="283"/>
      <c r="I951" s="300"/>
      <c r="J951" s="284"/>
      <c r="K951" s="285"/>
      <c r="L951" s="285"/>
    </row>
    <row r="952" spans="1:12">
      <c r="A952" s="288"/>
      <c r="B952" s="283"/>
      <c r="C952" s="283"/>
      <c r="D952" s="283"/>
      <c r="E952" s="283"/>
      <c r="F952" s="283"/>
      <c r="G952" s="283"/>
      <c r="H952" s="283"/>
      <c r="I952" s="300"/>
      <c r="J952" s="284"/>
      <c r="K952" s="285"/>
      <c r="L952" s="285"/>
    </row>
    <row r="953" spans="1:12">
      <c r="A953" s="288"/>
      <c r="B953" s="283"/>
      <c r="C953" s="283"/>
      <c r="D953" s="283"/>
      <c r="E953" s="283"/>
      <c r="F953" s="283"/>
      <c r="G953" s="283"/>
      <c r="H953" s="283"/>
      <c r="I953" s="300"/>
      <c r="J953" s="284"/>
      <c r="K953" s="285"/>
      <c r="L953" s="285"/>
    </row>
    <row r="954" spans="1:12">
      <c r="A954" s="288"/>
      <c r="B954" s="283"/>
      <c r="C954" s="283"/>
      <c r="D954" s="283"/>
      <c r="E954" s="283"/>
      <c r="F954" s="283"/>
      <c r="G954" s="283"/>
      <c r="H954" s="283"/>
      <c r="I954" s="300"/>
      <c r="J954" s="284"/>
      <c r="K954" s="285"/>
      <c r="L954" s="285"/>
    </row>
    <row r="955" spans="1:12">
      <c r="A955" s="288"/>
      <c r="B955" s="283"/>
      <c r="C955" s="283"/>
      <c r="D955" s="283"/>
      <c r="E955" s="283"/>
      <c r="F955" s="283"/>
      <c r="G955" s="283"/>
      <c r="H955" s="283"/>
      <c r="I955" s="300"/>
      <c r="J955" s="284"/>
      <c r="K955" s="285"/>
      <c r="L955" s="285"/>
    </row>
    <row r="956" spans="1:12">
      <c r="A956" s="288"/>
      <c r="B956" s="283"/>
      <c r="C956" s="283"/>
      <c r="D956" s="283"/>
      <c r="E956" s="283"/>
      <c r="F956" s="283"/>
      <c r="G956" s="283"/>
      <c r="H956" s="283"/>
      <c r="I956" s="300"/>
      <c r="J956" s="284"/>
      <c r="K956" s="285"/>
      <c r="L956" s="285"/>
    </row>
    <row r="957" spans="1:12">
      <c r="A957" s="288"/>
      <c r="B957" s="283"/>
      <c r="C957" s="283"/>
      <c r="D957" s="283"/>
      <c r="E957" s="283"/>
      <c r="F957" s="283"/>
      <c r="G957" s="283"/>
      <c r="H957" s="283"/>
      <c r="I957" s="300"/>
      <c r="J957" s="284"/>
      <c r="K957" s="285"/>
      <c r="L957" s="285"/>
    </row>
    <row r="958" spans="1:12">
      <c r="A958" s="288"/>
      <c r="B958" s="283"/>
      <c r="C958" s="283"/>
      <c r="D958" s="283"/>
      <c r="E958" s="283"/>
      <c r="F958" s="283"/>
      <c r="G958" s="283"/>
      <c r="H958" s="283"/>
      <c r="I958" s="300"/>
      <c r="J958" s="284"/>
      <c r="K958" s="285"/>
      <c r="L958" s="285"/>
    </row>
    <row r="959" spans="1:12">
      <c r="A959" s="288"/>
      <c r="B959" s="283"/>
      <c r="C959" s="283"/>
      <c r="D959" s="283"/>
      <c r="E959" s="283"/>
      <c r="F959" s="283"/>
      <c r="G959" s="283"/>
      <c r="H959" s="283"/>
      <c r="I959" s="300"/>
      <c r="J959" s="284"/>
      <c r="K959" s="285"/>
      <c r="L959" s="285"/>
    </row>
    <row r="960" spans="1:12">
      <c r="A960" s="288"/>
      <c r="B960" s="283"/>
      <c r="C960" s="283"/>
      <c r="D960" s="283"/>
      <c r="E960" s="283"/>
      <c r="F960" s="283"/>
      <c r="G960" s="283"/>
      <c r="H960" s="283"/>
      <c r="I960" s="300"/>
      <c r="J960" s="284"/>
      <c r="K960" s="285"/>
      <c r="L960" s="285"/>
    </row>
    <row r="961" spans="1:12">
      <c r="A961" s="288"/>
      <c r="B961" s="283"/>
      <c r="C961" s="283"/>
      <c r="D961" s="283"/>
      <c r="E961" s="283"/>
      <c r="F961" s="283"/>
      <c r="G961" s="283"/>
      <c r="H961" s="283"/>
      <c r="I961" s="300"/>
      <c r="J961" s="284"/>
      <c r="K961" s="285"/>
      <c r="L961" s="285"/>
    </row>
    <row r="962" spans="1:12">
      <c r="A962" s="288"/>
      <c r="B962" s="283"/>
      <c r="C962" s="283"/>
      <c r="D962" s="283"/>
      <c r="E962" s="283"/>
      <c r="F962" s="283"/>
      <c r="G962" s="283"/>
      <c r="H962" s="283"/>
      <c r="I962" s="300"/>
      <c r="J962" s="284"/>
      <c r="K962" s="285"/>
      <c r="L962" s="285"/>
    </row>
    <row r="963" spans="1:12">
      <c r="A963" s="288"/>
      <c r="B963" s="283"/>
      <c r="C963" s="283"/>
      <c r="D963" s="283"/>
      <c r="E963" s="283"/>
      <c r="F963" s="283"/>
      <c r="G963" s="283"/>
      <c r="H963" s="283"/>
      <c r="I963" s="300"/>
      <c r="J963" s="284"/>
      <c r="K963" s="285"/>
      <c r="L963" s="285"/>
    </row>
    <row r="964" spans="1:12">
      <c r="A964" s="288"/>
      <c r="B964" s="283"/>
      <c r="C964" s="283"/>
      <c r="D964" s="283"/>
      <c r="E964" s="283"/>
      <c r="F964" s="283"/>
      <c r="G964" s="283"/>
      <c r="H964" s="283"/>
      <c r="I964" s="300"/>
      <c r="J964" s="284"/>
      <c r="K964" s="285"/>
      <c r="L964" s="285"/>
    </row>
    <row r="965" spans="1:12">
      <c r="A965" s="288"/>
      <c r="B965" s="283"/>
      <c r="C965" s="283"/>
      <c r="D965" s="283"/>
      <c r="E965" s="283"/>
      <c r="F965" s="283"/>
      <c r="G965" s="283"/>
      <c r="H965" s="283"/>
      <c r="I965" s="300"/>
      <c r="J965" s="284"/>
      <c r="K965" s="285"/>
      <c r="L965" s="285"/>
    </row>
    <row r="966" spans="1:12">
      <c r="A966" s="288"/>
      <c r="B966" s="283"/>
      <c r="C966" s="283"/>
      <c r="D966" s="283"/>
      <c r="E966" s="283"/>
      <c r="F966" s="283"/>
      <c r="G966" s="283"/>
      <c r="H966" s="283"/>
      <c r="I966" s="300"/>
      <c r="J966" s="284"/>
      <c r="K966" s="285"/>
      <c r="L966" s="285"/>
    </row>
    <row r="967" spans="1:12">
      <c r="A967" s="288"/>
      <c r="B967" s="283"/>
      <c r="C967" s="283"/>
      <c r="D967" s="283"/>
      <c r="E967" s="283"/>
      <c r="F967" s="283"/>
      <c r="G967" s="283"/>
      <c r="H967" s="283"/>
      <c r="I967" s="300"/>
      <c r="J967" s="284"/>
      <c r="K967" s="285"/>
      <c r="L967" s="285"/>
    </row>
    <row r="968" spans="1:12">
      <c r="A968" s="288"/>
      <c r="B968" s="283"/>
      <c r="C968" s="283"/>
      <c r="D968" s="283"/>
      <c r="E968" s="283"/>
      <c r="F968" s="283"/>
      <c r="G968" s="283"/>
      <c r="H968" s="283"/>
      <c r="I968" s="300"/>
      <c r="J968" s="284"/>
      <c r="K968" s="285"/>
      <c r="L968" s="285"/>
    </row>
    <row r="969" spans="1:12">
      <c r="A969" s="288"/>
      <c r="B969" s="283"/>
      <c r="C969" s="283"/>
      <c r="D969" s="283"/>
      <c r="E969" s="283"/>
      <c r="F969" s="283"/>
      <c r="G969" s="283"/>
      <c r="H969" s="283"/>
      <c r="I969" s="300"/>
      <c r="J969" s="284"/>
      <c r="K969" s="285"/>
      <c r="L969" s="285"/>
    </row>
    <row r="970" spans="1:12">
      <c r="A970" s="288"/>
      <c r="B970" s="283"/>
      <c r="C970" s="283"/>
      <c r="D970" s="283"/>
      <c r="E970" s="283"/>
      <c r="F970" s="283"/>
      <c r="G970" s="283"/>
      <c r="H970" s="283"/>
      <c r="I970" s="300"/>
      <c r="J970" s="284"/>
      <c r="K970" s="285"/>
      <c r="L970" s="285"/>
    </row>
    <row r="971" spans="1:12">
      <c r="A971" s="288"/>
      <c r="B971" s="283"/>
      <c r="C971" s="283"/>
      <c r="D971" s="283"/>
      <c r="E971" s="283"/>
      <c r="F971" s="283"/>
      <c r="G971" s="283"/>
      <c r="H971" s="283"/>
      <c r="I971" s="300"/>
      <c r="J971" s="284"/>
      <c r="K971" s="285"/>
      <c r="L971" s="285"/>
    </row>
    <row r="972" spans="1:12">
      <c r="A972" s="288"/>
      <c r="B972" s="283"/>
      <c r="C972" s="283"/>
      <c r="D972" s="283"/>
      <c r="E972" s="283"/>
      <c r="F972" s="283"/>
      <c r="G972" s="283"/>
      <c r="H972" s="283"/>
      <c r="I972" s="300"/>
      <c r="J972" s="284"/>
      <c r="K972" s="285"/>
      <c r="L972" s="285"/>
    </row>
    <row r="973" spans="1:12">
      <c r="A973" s="288"/>
      <c r="B973" s="283"/>
      <c r="C973" s="283"/>
      <c r="D973" s="283"/>
      <c r="E973" s="283"/>
      <c r="F973" s="283"/>
      <c r="G973" s="283"/>
      <c r="H973" s="283"/>
      <c r="I973" s="300"/>
      <c r="J973" s="284"/>
      <c r="K973" s="285"/>
      <c r="L973" s="285"/>
    </row>
    <row r="974" spans="1:12">
      <c r="A974" s="288"/>
      <c r="B974" s="283"/>
      <c r="C974" s="283"/>
      <c r="D974" s="283"/>
      <c r="E974" s="283"/>
      <c r="F974" s="283"/>
      <c r="G974" s="283"/>
      <c r="H974" s="283"/>
      <c r="I974" s="300"/>
      <c r="J974" s="284"/>
      <c r="K974" s="285"/>
      <c r="L974" s="285"/>
    </row>
    <row r="975" spans="1:12">
      <c r="A975" s="288"/>
      <c r="B975" s="283"/>
      <c r="C975" s="283"/>
      <c r="D975" s="283"/>
      <c r="E975" s="283"/>
      <c r="F975" s="283"/>
      <c r="G975" s="283"/>
      <c r="H975" s="283"/>
      <c r="I975" s="300"/>
      <c r="J975" s="284"/>
      <c r="K975" s="285"/>
      <c r="L975" s="285"/>
    </row>
    <row r="976" spans="1:12">
      <c r="A976" s="288"/>
      <c r="B976" s="283"/>
      <c r="C976" s="283"/>
      <c r="D976" s="283"/>
      <c r="E976" s="283"/>
      <c r="F976" s="283"/>
      <c r="G976" s="283"/>
      <c r="H976" s="283"/>
      <c r="I976" s="300"/>
      <c r="J976" s="284"/>
      <c r="K976" s="285"/>
      <c r="L976" s="285"/>
    </row>
    <row r="977" spans="1:12">
      <c r="A977" s="288"/>
      <c r="B977" s="283"/>
      <c r="C977" s="283"/>
      <c r="D977" s="283"/>
      <c r="E977" s="283"/>
      <c r="F977" s="283"/>
      <c r="G977" s="283"/>
      <c r="H977" s="283"/>
      <c r="I977" s="300"/>
      <c r="J977" s="284"/>
      <c r="K977" s="285"/>
      <c r="L977" s="285"/>
    </row>
    <row r="978" spans="1:12">
      <c r="A978" s="288"/>
      <c r="B978" s="283"/>
      <c r="C978" s="283"/>
      <c r="D978" s="283"/>
      <c r="E978" s="283"/>
      <c r="F978" s="283"/>
      <c r="G978" s="283"/>
      <c r="H978" s="283"/>
      <c r="I978" s="300"/>
      <c r="J978" s="284"/>
      <c r="K978" s="285"/>
      <c r="L978" s="285"/>
    </row>
    <row r="979" spans="1:12">
      <c r="A979" s="288"/>
      <c r="B979" s="283"/>
      <c r="C979" s="283"/>
      <c r="D979" s="283"/>
      <c r="E979" s="283"/>
      <c r="F979" s="283"/>
      <c r="G979" s="283"/>
      <c r="H979" s="283"/>
      <c r="I979" s="300"/>
      <c r="J979" s="284"/>
      <c r="K979" s="285"/>
      <c r="L979" s="285"/>
    </row>
    <row r="980" spans="1:12">
      <c r="A980" s="288"/>
      <c r="B980" s="283"/>
      <c r="C980" s="283"/>
      <c r="D980" s="283"/>
      <c r="E980" s="283"/>
      <c r="F980" s="283"/>
      <c r="G980" s="283"/>
      <c r="H980" s="283"/>
      <c r="I980" s="300"/>
      <c r="J980" s="284"/>
      <c r="K980" s="285"/>
      <c r="L980" s="285"/>
    </row>
    <row r="981" spans="1:12">
      <c r="A981" s="288"/>
      <c r="B981" s="283"/>
      <c r="C981" s="283"/>
      <c r="D981" s="283"/>
      <c r="E981" s="283"/>
      <c r="F981" s="283"/>
      <c r="G981" s="283"/>
      <c r="H981" s="283"/>
      <c r="I981" s="300"/>
      <c r="J981" s="284"/>
      <c r="K981" s="285"/>
      <c r="L981" s="285"/>
    </row>
    <row r="982" spans="1:12">
      <c r="A982" s="288"/>
      <c r="B982" s="283"/>
      <c r="C982" s="283"/>
      <c r="D982" s="283"/>
      <c r="E982" s="283"/>
      <c r="F982" s="283"/>
      <c r="G982" s="283"/>
      <c r="H982" s="283"/>
      <c r="I982" s="300"/>
      <c r="J982" s="284"/>
      <c r="K982" s="285"/>
      <c r="L982" s="285"/>
    </row>
    <row r="983" spans="1:12">
      <c r="A983" s="288"/>
      <c r="B983" s="283"/>
      <c r="C983" s="283"/>
      <c r="D983" s="283"/>
      <c r="E983" s="283"/>
      <c r="F983" s="283"/>
      <c r="G983" s="283"/>
      <c r="H983" s="283"/>
      <c r="I983" s="300"/>
      <c r="J983" s="284"/>
      <c r="K983" s="285"/>
      <c r="L983" s="285"/>
    </row>
    <row r="984" spans="1:12">
      <c r="A984" s="288"/>
      <c r="B984" s="283"/>
      <c r="C984" s="283"/>
      <c r="D984" s="283"/>
      <c r="E984" s="283"/>
      <c r="F984" s="283"/>
      <c r="G984" s="283"/>
      <c r="H984" s="283"/>
      <c r="I984" s="300"/>
      <c r="J984" s="284"/>
      <c r="K984" s="285"/>
      <c r="L984" s="285"/>
    </row>
    <row r="985" spans="1:12">
      <c r="A985" s="288"/>
      <c r="B985" s="283"/>
      <c r="C985" s="283"/>
      <c r="D985" s="283"/>
      <c r="E985" s="283"/>
      <c r="F985" s="283"/>
      <c r="G985" s="283"/>
      <c r="H985" s="283"/>
      <c r="I985" s="300"/>
      <c r="J985" s="284"/>
      <c r="K985" s="285"/>
      <c r="L985" s="285"/>
    </row>
    <row r="986" spans="1:12">
      <c r="A986" s="288"/>
      <c r="B986" s="283"/>
      <c r="C986" s="283"/>
      <c r="D986" s="283"/>
      <c r="E986" s="283"/>
      <c r="F986" s="283"/>
      <c r="G986" s="283"/>
      <c r="H986" s="283"/>
      <c r="I986" s="300"/>
      <c r="J986" s="284"/>
      <c r="K986" s="285"/>
      <c r="L986" s="285"/>
    </row>
    <row r="987" spans="1:12">
      <c r="A987" s="288"/>
      <c r="B987" s="283"/>
      <c r="C987" s="283"/>
      <c r="D987" s="283"/>
      <c r="E987" s="283"/>
      <c r="F987" s="283"/>
      <c r="G987" s="283"/>
      <c r="H987" s="283"/>
      <c r="I987" s="300"/>
      <c r="J987" s="284"/>
      <c r="K987" s="285"/>
      <c r="L987" s="285"/>
    </row>
    <row r="988" spans="1:12">
      <c r="A988" s="288"/>
      <c r="B988" s="283"/>
      <c r="C988" s="283"/>
      <c r="D988" s="283"/>
      <c r="E988" s="283"/>
      <c r="F988" s="283"/>
      <c r="G988" s="283"/>
      <c r="H988" s="283"/>
      <c r="I988" s="300"/>
      <c r="J988" s="284"/>
      <c r="K988" s="285"/>
      <c r="L988" s="285"/>
    </row>
    <row r="989" spans="1:12">
      <c r="A989" s="288"/>
      <c r="B989" s="283"/>
      <c r="C989" s="283"/>
      <c r="D989" s="283"/>
      <c r="E989" s="283"/>
      <c r="F989" s="283"/>
      <c r="G989" s="283"/>
      <c r="H989" s="283"/>
      <c r="I989" s="300"/>
      <c r="J989" s="284"/>
      <c r="K989" s="285"/>
      <c r="L989" s="285"/>
    </row>
    <row r="990" spans="1:12">
      <c r="A990" s="288"/>
      <c r="B990" s="283"/>
      <c r="C990" s="283"/>
      <c r="D990" s="283"/>
      <c r="E990" s="283"/>
      <c r="F990" s="283"/>
      <c r="G990" s="283"/>
      <c r="H990" s="283"/>
      <c r="I990" s="300"/>
      <c r="J990" s="284"/>
      <c r="K990" s="285"/>
      <c r="L990" s="285"/>
    </row>
    <row r="991" spans="1:12">
      <c r="A991" s="288"/>
      <c r="B991" s="283"/>
      <c r="C991" s="283"/>
      <c r="D991" s="283"/>
      <c r="E991" s="283"/>
      <c r="F991" s="283"/>
      <c r="G991" s="283"/>
      <c r="H991" s="283"/>
      <c r="I991" s="300"/>
      <c r="J991" s="284"/>
      <c r="K991" s="285"/>
      <c r="L991" s="285"/>
    </row>
    <row r="992" spans="1:12">
      <c r="A992" s="288"/>
      <c r="B992" s="283"/>
      <c r="C992" s="283"/>
      <c r="D992" s="283"/>
      <c r="E992" s="283"/>
      <c r="F992" s="283"/>
      <c r="G992" s="283"/>
      <c r="H992" s="283"/>
      <c r="I992" s="300"/>
      <c r="J992" s="284"/>
      <c r="K992" s="285"/>
      <c r="L992" s="285"/>
    </row>
    <row r="993" spans="1:12">
      <c r="A993" s="288"/>
      <c r="B993" s="283"/>
      <c r="C993" s="283"/>
      <c r="D993" s="283"/>
      <c r="E993" s="283"/>
      <c r="F993" s="283"/>
      <c r="G993" s="283"/>
      <c r="H993" s="283"/>
      <c r="I993" s="300"/>
      <c r="J993" s="284"/>
      <c r="K993" s="285"/>
      <c r="L993" s="285"/>
    </row>
    <row r="994" spans="1:12">
      <c r="A994" s="288"/>
      <c r="B994" s="283"/>
      <c r="C994" s="283"/>
      <c r="D994" s="283"/>
      <c r="E994" s="283"/>
      <c r="F994" s="283"/>
      <c r="G994" s="283"/>
      <c r="H994" s="283"/>
      <c r="I994" s="300"/>
      <c r="J994" s="284"/>
      <c r="K994" s="285"/>
      <c r="L994" s="285"/>
    </row>
    <row r="995" spans="1:12">
      <c r="A995" s="288"/>
      <c r="B995" s="283"/>
      <c r="C995" s="283"/>
      <c r="D995" s="283"/>
      <c r="E995" s="283"/>
      <c r="F995" s="283"/>
      <c r="G995" s="283"/>
      <c r="H995" s="283"/>
      <c r="I995" s="300"/>
      <c r="J995" s="284"/>
      <c r="K995" s="285"/>
      <c r="L995" s="285"/>
    </row>
    <row r="996" spans="1:12">
      <c r="A996" s="288"/>
      <c r="B996" s="283"/>
      <c r="C996" s="283"/>
      <c r="D996" s="283"/>
      <c r="E996" s="283"/>
      <c r="F996" s="283"/>
      <c r="G996" s="283"/>
      <c r="H996" s="283"/>
      <c r="I996" s="300"/>
      <c r="J996" s="284"/>
      <c r="K996" s="285"/>
      <c r="L996" s="285"/>
    </row>
    <row r="997" spans="1:12">
      <c r="A997" s="288"/>
      <c r="B997" s="283"/>
      <c r="C997" s="283"/>
      <c r="D997" s="283"/>
      <c r="E997" s="283"/>
      <c r="F997" s="283"/>
      <c r="G997" s="283"/>
      <c r="H997" s="283"/>
      <c r="I997" s="300"/>
      <c r="J997" s="284"/>
      <c r="K997" s="285"/>
      <c r="L997" s="285"/>
    </row>
    <row r="998" spans="1:12">
      <c r="A998" s="288"/>
      <c r="B998" s="283"/>
      <c r="C998" s="283"/>
      <c r="D998" s="283"/>
      <c r="E998" s="283"/>
      <c r="F998" s="283"/>
      <c r="G998" s="283"/>
      <c r="H998" s="283"/>
      <c r="I998" s="300"/>
      <c r="J998" s="284"/>
      <c r="K998" s="285"/>
      <c r="L998" s="285"/>
    </row>
    <row r="999" spans="1:12">
      <c r="A999" s="288"/>
      <c r="B999" s="283"/>
      <c r="C999" s="283"/>
      <c r="D999" s="283"/>
      <c r="E999" s="283"/>
      <c r="F999" s="283"/>
      <c r="G999" s="283"/>
      <c r="H999" s="283"/>
      <c r="I999" s="300"/>
      <c r="J999" s="284"/>
      <c r="K999" s="285"/>
      <c r="L999" s="285"/>
    </row>
    <row r="1000" spans="1:12">
      <c r="A1000" s="288"/>
      <c r="B1000" s="283"/>
      <c r="C1000" s="283"/>
      <c r="D1000" s="283"/>
      <c r="E1000" s="283"/>
      <c r="F1000" s="283"/>
      <c r="G1000" s="283"/>
      <c r="H1000" s="283"/>
      <c r="I1000" s="300"/>
      <c r="J1000" s="284"/>
      <c r="K1000" s="285"/>
      <c r="L1000" s="285"/>
    </row>
    <row r="1001" spans="1:12">
      <c r="A1001" s="288"/>
      <c r="B1001" s="283"/>
      <c r="C1001" s="283"/>
      <c r="D1001" s="283"/>
      <c r="E1001" s="283"/>
      <c r="F1001" s="283"/>
      <c r="G1001" s="283"/>
      <c r="H1001" s="283"/>
      <c r="I1001" s="300"/>
      <c r="J1001" s="284"/>
      <c r="K1001" s="285"/>
      <c r="L1001" s="285"/>
    </row>
    <row r="1002" spans="1:12">
      <c r="A1002" s="288"/>
      <c r="B1002" s="283"/>
      <c r="C1002" s="283"/>
      <c r="D1002" s="283"/>
      <c r="E1002" s="283"/>
      <c r="F1002" s="283"/>
      <c r="G1002" s="283"/>
      <c r="H1002" s="283"/>
      <c r="I1002" s="300"/>
      <c r="J1002" s="284"/>
      <c r="K1002" s="285"/>
      <c r="L1002" s="285"/>
    </row>
    <row r="1003" spans="1:12">
      <c r="A1003" s="288"/>
      <c r="B1003" s="283"/>
      <c r="C1003" s="283"/>
      <c r="D1003" s="283"/>
      <c r="E1003" s="283"/>
      <c r="F1003" s="283"/>
      <c r="G1003" s="283"/>
      <c r="H1003" s="283"/>
      <c r="I1003" s="300"/>
      <c r="J1003" s="284"/>
      <c r="K1003" s="285"/>
      <c r="L1003" s="285"/>
    </row>
    <row r="1004" spans="1:12">
      <c r="A1004" s="288"/>
      <c r="B1004" s="283"/>
      <c r="C1004" s="283"/>
      <c r="D1004" s="283"/>
      <c r="E1004" s="283"/>
      <c r="F1004" s="283"/>
      <c r="G1004" s="283"/>
      <c r="H1004" s="283"/>
      <c r="I1004" s="300"/>
      <c r="J1004" s="284"/>
      <c r="K1004" s="285"/>
      <c r="L1004" s="285"/>
    </row>
    <row r="1005" spans="1:12">
      <c r="A1005" s="288"/>
      <c r="B1005" s="283"/>
      <c r="C1005" s="283"/>
      <c r="D1005" s="283"/>
      <c r="E1005" s="283"/>
      <c r="F1005" s="283"/>
      <c r="G1005" s="283"/>
      <c r="H1005" s="283"/>
      <c r="I1005" s="300"/>
      <c r="J1005" s="284"/>
      <c r="K1005" s="285"/>
      <c r="L1005" s="285"/>
    </row>
    <row r="1006" spans="1:12">
      <c r="A1006" s="288"/>
      <c r="B1006" s="283"/>
      <c r="C1006" s="283"/>
      <c r="D1006" s="283"/>
      <c r="E1006" s="283"/>
      <c r="F1006" s="283"/>
      <c r="G1006" s="283"/>
      <c r="H1006" s="283"/>
      <c r="I1006" s="300"/>
      <c r="J1006" s="284"/>
      <c r="K1006" s="285"/>
      <c r="L1006" s="285"/>
    </row>
    <row r="1007" spans="1:12">
      <c r="A1007" s="288"/>
      <c r="B1007" s="283"/>
      <c r="C1007" s="283"/>
      <c r="D1007" s="283"/>
      <c r="E1007" s="283"/>
      <c r="F1007" s="283"/>
      <c r="G1007" s="283"/>
      <c r="H1007" s="283"/>
      <c r="I1007" s="300"/>
      <c r="J1007" s="284"/>
      <c r="K1007" s="285"/>
      <c r="L1007" s="285"/>
    </row>
    <row r="1008" spans="1:12">
      <c r="A1008" s="288"/>
      <c r="B1008" s="283"/>
      <c r="C1008" s="283"/>
      <c r="D1008" s="283"/>
      <c r="E1008" s="283"/>
      <c r="F1008" s="283"/>
      <c r="G1008" s="283"/>
      <c r="H1008" s="283"/>
      <c r="I1008" s="300"/>
      <c r="J1008" s="284"/>
      <c r="K1008" s="285"/>
      <c r="L1008" s="285"/>
    </row>
    <row r="1009" spans="1:12">
      <c r="A1009" s="288"/>
      <c r="B1009" s="283"/>
      <c r="C1009" s="283"/>
      <c r="D1009" s="283"/>
      <c r="E1009" s="283"/>
      <c r="F1009" s="283"/>
      <c r="G1009" s="283"/>
      <c r="H1009" s="283"/>
      <c r="I1009" s="300"/>
      <c r="J1009" s="284"/>
      <c r="K1009" s="285"/>
      <c r="L1009" s="285"/>
    </row>
    <row r="1010" spans="1:12">
      <c r="A1010" s="288"/>
      <c r="B1010" s="283"/>
      <c r="C1010" s="283"/>
      <c r="D1010" s="283"/>
      <c r="E1010" s="283"/>
      <c r="F1010" s="283"/>
      <c r="G1010" s="283"/>
      <c r="H1010" s="283"/>
      <c r="I1010" s="300"/>
      <c r="J1010" s="284"/>
      <c r="K1010" s="285"/>
      <c r="L1010" s="285"/>
    </row>
    <row r="1011" spans="1:12">
      <c r="A1011" s="288"/>
      <c r="B1011" s="283"/>
      <c r="C1011" s="283"/>
      <c r="D1011" s="283"/>
      <c r="E1011" s="283"/>
      <c r="F1011" s="283"/>
      <c r="G1011" s="283"/>
      <c r="H1011" s="283"/>
      <c r="I1011" s="300"/>
      <c r="J1011" s="284"/>
      <c r="K1011" s="285"/>
      <c r="L1011" s="285"/>
    </row>
    <row r="1012" spans="1:12">
      <c r="A1012" s="288"/>
      <c r="B1012" s="283"/>
      <c r="C1012" s="283"/>
      <c r="D1012" s="283"/>
      <c r="E1012" s="283"/>
      <c r="F1012" s="283"/>
      <c r="G1012" s="283"/>
      <c r="H1012" s="283"/>
      <c r="I1012" s="300"/>
      <c r="J1012" s="284"/>
      <c r="K1012" s="285"/>
      <c r="L1012" s="285"/>
    </row>
    <row r="1013" spans="1:12">
      <c r="A1013" s="288"/>
      <c r="B1013" s="283"/>
      <c r="C1013" s="283"/>
      <c r="D1013" s="283"/>
      <c r="E1013" s="283"/>
      <c r="F1013" s="283"/>
      <c r="G1013" s="283"/>
      <c r="H1013" s="283"/>
      <c r="I1013" s="300"/>
      <c r="J1013" s="284"/>
      <c r="K1013" s="285"/>
      <c r="L1013" s="285"/>
    </row>
    <row r="1014" spans="1:12">
      <c r="A1014" s="288"/>
      <c r="B1014" s="283"/>
      <c r="C1014" s="283"/>
      <c r="D1014" s="283"/>
      <c r="E1014" s="283"/>
      <c r="F1014" s="283"/>
      <c r="G1014" s="283"/>
      <c r="H1014" s="283"/>
      <c r="I1014" s="300"/>
      <c r="J1014" s="284"/>
      <c r="K1014" s="285"/>
      <c r="L1014" s="285"/>
    </row>
    <row r="1015" spans="1:12">
      <c r="A1015" s="288"/>
      <c r="B1015" s="283"/>
      <c r="C1015" s="283"/>
      <c r="D1015" s="283"/>
      <c r="E1015" s="283"/>
      <c r="F1015" s="283"/>
      <c r="G1015" s="283"/>
      <c r="H1015" s="283"/>
      <c r="I1015" s="300"/>
      <c r="J1015" s="284"/>
      <c r="K1015" s="285"/>
      <c r="L1015" s="285"/>
    </row>
    <row r="1016" spans="1:12">
      <c r="A1016" s="288"/>
      <c r="B1016" s="283"/>
      <c r="C1016" s="283"/>
      <c r="D1016" s="283"/>
      <c r="E1016" s="283"/>
      <c r="F1016" s="283"/>
      <c r="G1016" s="283"/>
      <c r="H1016" s="283"/>
      <c r="I1016" s="300"/>
      <c r="J1016" s="284"/>
      <c r="K1016" s="285"/>
      <c r="L1016" s="285"/>
    </row>
    <row r="1017" spans="1:12">
      <c r="A1017" s="288"/>
      <c r="B1017" s="283"/>
      <c r="C1017" s="283"/>
      <c r="D1017" s="283"/>
      <c r="E1017" s="283"/>
      <c r="F1017" s="283"/>
      <c r="G1017" s="283"/>
      <c r="H1017" s="283"/>
      <c r="I1017" s="300"/>
      <c r="J1017" s="284"/>
      <c r="K1017" s="285"/>
      <c r="L1017" s="285"/>
    </row>
    <row r="1018" spans="1:12">
      <c r="A1018" s="288"/>
      <c r="B1018" s="283"/>
      <c r="C1018" s="283"/>
      <c r="D1018" s="283"/>
      <c r="E1018" s="283"/>
      <c r="F1018" s="283"/>
      <c r="G1018" s="283"/>
      <c r="H1018" s="283"/>
      <c r="I1018" s="300"/>
      <c r="J1018" s="284"/>
      <c r="K1018" s="285"/>
      <c r="L1018" s="285"/>
    </row>
    <row r="1019" spans="1:12">
      <c r="A1019" s="288"/>
      <c r="B1019" s="283"/>
      <c r="C1019" s="283"/>
      <c r="D1019" s="283"/>
      <c r="E1019" s="283"/>
      <c r="F1019" s="283"/>
      <c r="G1019" s="283"/>
      <c r="H1019" s="283"/>
      <c r="I1019" s="300"/>
      <c r="J1019" s="284"/>
      <c r="K1019" s="285"/>
      <c r="L1019" s="285"/>
    </row>
    <row r="1020" spans="1:12">
      <c r="A1020" s="288"/>
      <c r="B1020" s="283"/>
      <c r="C1020" s="283"/>
      <c r="D1020" s="283"/>
      <c r="E1020" s="283"/>
      <c r="F1020" s="283"/>
      <c r="G1020" s="283"/>
      <c r="H1020" s="283"/>
      <c r="I1020" s="300"/>
      <c r="J1020" s="284"/>
      <c r="K1020" s="285"/>
      <c r="L1020" s="285"/>
    </row>
    <row r="1021" spans="1:12">
      <c r="A1021" s="288"/>
      <c r="B1021" s="283"/>
      <c r="C1021" s="283"/>
      <c r="D1021" s="283"/>
      <c r="E1021" s="283"/>
      <c r="F1021" s="283"/>
      <c r="G1021" s="283"/>
      <c r="H1021" s="283"/>
      <c r="I1021" s="300"/>
      <c r="J1021" s="284"/>
      <c r="K1021" s="285"/>
      <c r="L1021" s="285"/>
    </row>
    <row r="1022" spans="1:12">
      <c r="A1022" s="288"/>
      <c r="B1022" s="283"/>
      <c r="C1022" s="283"/>
      <c r="D1022" s="283"/>
      <c r="E1022" s="283"/>
      <c r="F1022" s="283"/>
      <c r="G1022" s="283"/>
      <c r="H1022" s="283"/>
      <c r="I1022" s="300"/>
      <c r="J1022" s="284"/>
      <c r="K1022" s="285"/>
      <c r="L1022" s="285"/>
    </row>
    <row r="1023" spans="1:12">
      <c r="A1023" s="288"/>
      <c r="B1023" s="283"/>
      <c r="C1023" s="283"/>
      <c r="D1023" s="283"/>
      <c r="E1023" s="283"/>
      <c r="F1023" s="283"/>
      <c r="G1023" s="283"/>
      <c r="H1023" s="283"/>
      <c r="I1023" s="300"/>
      <c r="J1023" s="284"/>
      <c r="K1023" s="285"/>
      <c r="L1023" s="285"/>
    </row>
    <row r="1024" spans="1:12">
      <c r="A1024" s="288"/>
      <c r="B1024" s="283"/>
      <c r="C1024" s="283"/>
      <c r="D1024" s="283"/>
      <c r="E1024" s="283"/>
      <c r="F1024" s="283"/>
      <c r="G1024" s="283"/>
      <c r="H1024" s="283"/>
      <c r="I1024" s="300"/>
      <c r="J1024" s="284"/>
      <c r="K1024" s="285"/>
      <c r="L1024" s="285"/>
    </row>
    <row r="1025" spans="1:12">
      <c r="A1025" s="288"/>
      <c r="B1025" s="283"/>
      <c r="C1025" s="283"/>
      <c r="D1025" s="283"/>
      <c r="E1025" s="283"/>
      <c r="F1025" s="283"/>
      <c r="G1025" s="283"/>
      <c r="H1025" s="283"/>
      <c r="I1025" s="300"/>
      <c r="J1025" s="284"/>
      <c r="K1025" s="285"/>
      <c r="L1025" s="285"/>
    </row>
    <row r="1026" spans="1:12">
      <c r="A1026" s="288"/>
      <c r="B1026" s="283"/>
      <c r="C1026" s="283"/>
      <c r="D1026" s="283"/>
      <c r="E1026" s="283"/>
      <c r="F1026" s="283"/>
      <c r="G1026" s="283"/>
      <c r="H1026" s="283"/>
      <c r="I1026" s="300"/>
      <c r="J1026" s="284"/>
      <c r="K1026" s="285"/>
      <c r="L1026" s="285"/>
    </row>
    <row r="1027" spans="1:12">
      <c r="A1027" s="288"/>
      <c r="B1027" s="283"/>
      <c r="C1027" s="283"/>
      <c r="D1027" s="283"/>
      <c r="E1027" s="283"/>
      <c r="F1027" s="283"/>
      <c r="G1027" s="283"/>
      <c r="H1027" s="283"/>
      <c r="I1027" s="300"/>
      <c r="J1027" s="284"/>
      <c r="K1027" s="285"/>
      <c r="L1027" s="285"/>
    </row>
    <row r="1028" spans="1:12">
      <c r="A1028" s="288"/>
      <c r="B1028" s="283"/>
      <c r="C1028" s="283"/>
      <c r="D1028" s="283"/>
      <c r="E1028" s="283"/>
      <c r="F1028" s="283"/>
      <c r="G1028" s="283"/>
      <c r="H1028" s="283"/>
      <c r="I1028" s="300"/>
      <c r="J1028" s="284"/>
      <c r="K1028" s="285"/>
      <c r="L1028" s="285"/>
    </row>
    <row r="1029" spans="1:12">
      <c r="A1029" s="288"/>
      <c r="B1029" s="283"/>
      <c r="C1029" s="283"/>
      <c r="D1029" s="283"/>
      <c r="E1029" s="283"/>
      <c r="F1029" s="283"/>
      <c r="G1029" s="283"/>
      <c r="H1029" s="283"/>
      <c r="I1029" s="300"/>
      <c r="J1029" s="284"/>
      <c r="K1029" s="285"/>
      <c r="L1029" s="285"/>
    </row>
    <row r="1030" spans="1:12">
      <c r="A1030" s="288"/>
      <c r="B1030" s="283"/>
      <c r="C1030" s="283"/>
      <c r="D1030" s="283"/>
      <c r="E1030" s="283"/>
      <c r="F1030" s="283"/>
      <c r="G1030" s="283"/>
      <c r="H1030" s="283"/>
      <c r="I1030" s="300"/>
      <c r="J1030" s="284"/>
      <c r="K1030" s="285"/>
      <c r="L1030" s="285"/>
    </row>
    <row r="1031" spans="1:12">
      <c r="A1031" s="288"/>
      <c r="B1031" s="283"/>
      <c r="C1031" s="283"/>
      <c r="D1031" s="283"/>
      <c r="E1031" s="283"/>
      <c r="F1031" s="283"/>
      <c r="G1031" s="283"/>
      <c r="H1031" s="283"/>
      <c r="I1031" s="300"/>
      <c r="J1031" s="284"/>
      <c r="K1031" s="285"/>
      <c r="L1031" s="285"/>
    </row>
    <row r="1032" spans="1:12">
      <c r="A1032" s="288"/>
      <c r="B1032" s="283"/>
      <c r="C1032" s="283"/>
      <c r="D1032" s="283"/>
      <c r="E1032" s="283"/>
      <c r="F1032" s="283"/>
      <c r="G1032" s="283"/>
      <c r="H1032" s="283"/>
      <c r="I1032" s="300"/>
      <c r="J1032" s="284"/>
      <c r="K1032" s="285"/>
      <c r="L1032" s="285"/>
    </row>
    <row r="1033" spans="1:12">
      <c r="A1033" s="288"/>
      <c r="B1033" s="283"/>
      <c r="C1033" s="283"/>
      <c r="D1033" s="283"/>
      <c r="E1033" s="283"/>
      <c r="F1033" s="283"/>
      <c r="G1033" s="283"/>
      <c r="H1033" s="283"/>
      <c r="I1033" s="300"/>
      <c r="J1033" s="284"/>
      <c r="K1033" s="285"/>
      <c r="L1033" s="285"/>
    </row>
    <row r="1034" spans="1:12">
      <c r="A1034" s="288"/>
      <c r="B1034" s="283"/>
      <c r="C1034" s="283"/>
      <c r="D1034" s="283"/>
      <c r="E1034" s="283"/>
      <c r="F1034" s="283"/>
      <c r="G1034" s="283"/>
      <c r="H1034" s="283"/>
      <c r="I1034" s="300"/>
      <c r="J1034" s="284"/>
      <c r="K1034" s="285"/>
      <c r="L1034" s="285"/>
    </row>
    <row r="1035" spans="1:12">
      <c r="A1035" s="288"/>
      <c r="B1035" s="283"/>
      <c r="C1035" s="283"/>
      <c r="D1035" s="283"/>
      <c r="E1035" s="283"/>
      <c r="F1035" s="283"/>
      <c r="G1035" s="283"/>
      <c r="H1035" s="283"/>
      <c r="I1035" s="300"/>
      <c r="J1035" s="284"/>
      <c r="K1035" s="285"/>
      <c r="L1035" s="285"/>
    </row>
    <row r="1036" spans="1:12">
      <c r="A1036" s="288"/>
      <c r="B1036" s="283"/>
      <c r="C1036" s="283"/>
      <c r="D1036" s="283"/>
      <c r="E1036" s="283"/>
      <c r="F1036" s="283"/>
      <c r="G1036" s="283"/>
      <c r="H1036" s="283"/>
      <c r="I1036" s="300"/>
      <c r="J1036" s="284"/>
      <c r="K1036" s="285"/>
      <c r="L1036" s="285"/>
    </row>
    <row r="1037" spans="1:12">
      <c r="A1037" s="288"/>
      <c r="B1037" s="283"/>
      <c r="C1037" s="283"/>
      <c r="D1037" s="283"/>
      <c r="E1037" s="283"/>
      <c r="F1037" s="283"/>
      <c r="G1037" s="283"/>
      <c r="H1037" s="283"/>
      <c r="I1037" s="300"/>
      <c r="J1037" s="284"/>
      <c r="K1037" s="285"/>
      <c r="L1037" s="285"/>
    </row>
    <row r="1038" spans="1:12">
      <c r="A1038" s="288"/>
      <c r="B1038" s="283"/>
      <c r="C1038" s="283"/>
      <c r="D1038" s="283"/>
      <c r="E1038" s="283"/>
      <c r="F1038" s="283"/>
      <c r="G1038" s="283"/>
      <c r="H1038" s="283"/>
      <c r="I1038" s="300"/>
      <c r="J1038" s="284"/>
      <c r="K1038" s="285"/>
      <c r="L1038" s="285"/>
    </row>
    <row r="1039" spans="1:12">
      <c r="A1039" s="288"/>
      <c r="B1039" s="283"/>
      <c r="C1039" s="283"/>
      <c r="D1039" s="283"/>
      <c r="E1039" s="283"/>
      <c r="F1039" s="283"/>
      <c r="G1039" s="283"/>
      <c r="H1039" s="283"/>
      <c r="I1039" s="300"/>
      <c r="J1039" s="284"/>
      <c r="K1039" s="285"/>
      <c r="L1039" s="285"/>
    </row>
    <row r="1040" spans="1:12">
      <c r="A1040" s="288"/>
      <c r="B1040" s="283"/>
      <c r="C1040" s="283"/>
      <c r="D1040" s="283"/>
      <c r="E1040" s="283"/>
      <c r="F1040" s="283"/>
      <c r="G1040" s="283"/>
      <c r="H1040" s="283"/>
      <c r="I1040" s="300"/>
      <c r="J1040" s="284"/>
      <c r="K1040" s="285"/>
      <c r="L1040" s="285"/>
    </row>
    <row r="1041" spans="1:12">
      <c r="A1041" s="288"/>
      <c r="B1041" s="283"/>
      <c r="C1041" s="283"/>
      <c r="D1041" s="283"/>
      <c r="E1041" s="283"/>
      <c r="F1041" s="283"/>
      <c r="G1041" s="283"/>
      <c r="H1041" s="283"/>
      <c r="I1041" s="300"/>
      <c r="J1041" s="284"/>
      <c r="K1041" s="285"/>
      <c r="L1041" s="285"/>
    </row>
    <row r="1042" spans="1:12">
      <c r="A1042" s="288"/>
      <c r="B1042" s="283"/>
      <c r="C1042" s="283"/>
      <c r="D1042" s="283"/>
      <c r="E1042" s="283"/>
      <c r="F1042" s="283"/>
      <c r="G1042" s="283"/>
      <c r="H1042" s="283"/>
      <c r="I1042" s="300"/>
      <c r="J1042" s="284"/>
      <c r="K1042" s="285"/>
      <c r="L1042" s="285"/>
    </row>
    <row r="1043" spans="1:12">
      <c r="A1043" s="288"/>
      <c r="B1043" s="283"/>
      <c r="C1043" s="283"/>
      <c r="D1043" s="283"/>
      <c r="E1043" s="283"/>
      <c r="F1043" s="283"/>
      <c r="G1043" s="283"/>
      <c r="H1043" s="283"/>
      <c r="I1043" s="300"/>
      <c r="J1043" s="284"/>
      <c r="K1043" s="285"/>
      <c r="L1043" s="285"/>
    </row>
    <row r="1044" spans="1:12">
      <c r="A1044" s="288"/>
      <c r="B1044" s="283"/>
      <c r="C1044" s="283"/>
      <c r="D1044" s="283"/>
      <c r="E1044" s="283"/>
      <c r="F1044" s="283"/>
      <c r="G1044" s="283"/>
      <c r="H1044" s="283"/>
      <c r="I1044" s="300"/>
      <c r="J1044" s="284"/>
      <c r="K1044" s="285"/>
      <c r="L1044" s="285"/>
    </row>
    <row r="1045" spans="1:12">
      <c r="A1045" s="288"/>
      <c r="B1045" s="283"/>
      <c r="C1045" s="283"/>
      <c r="D1045" s="283"/>
      <c r="E1045" s="283"/>
      <c r="F1045" s="283"/>
      <c r="G1045" s="283"/>
      <c r="H1045" s="283"/>
      <c r="I1045" s="300"/>
      <c r="J1045" s="284"/>
      <c r="K1045" s="285"/>
      <c r="L1045" s="285"/>
    </row>
    <row r="1046" spans="1:12">
      <c r="A1046" s="288"/>
      <c r="B1046" s="283"/>
      <c r="C1046" s="283"/>
      <c r="D1046" s="283"/>
      <c r="E1046" s="283"/>
      <c r="F1046" s="283"/>
      <c r="G1046" s="283"/>
      <c r="H1046" s="283"/>
      <c r="I1046" s="300"/>
      <c r="J1046" s="284"/>
      <c r="K1046" s="285"/>
      <c r="L1046" s="285"/>
    </row>
    <row r="1047" spans="1:12">
      <c r="A1047" s="288"/>
      <c r="B1047" s="283"/>
      <c r="C1047" s="283"/>
      <c r="D1047" s="283"/>
      <c r="E1047" s="283"/>
      <c r="F1047" s="283"/>
      <c r="G1047" s="283"/>
      <c r="H1047" s="283"/>
      <c r="I1047" s="300"/>
      <c r="J1047" s="284"/>
      <c r="K1047" s="285"/>
      <c r="L1047" s="285"/>
    </row>
    <row r="1048" spans="1:12">
      <c r="A1048" s="288"/>
      <c r="B1048" s="283"/>
      <c r="C1048" s="283"/>
      <c r="D1048" s="283"/>
      <c r="E1048" s="283"/>
      <c r="F1048" s="283"/>
      <c r="G1048" s="283"/>
      <c r="H1048" s="283"/>
      <c r="I1048" s="300"/>
      <c r="J1048" s="284"/>
      <c r="K1048" s="285"/>
      <c r="L1048" s="285"/>
    </row>
    <row r="1049" spans="1:12">
      <c r="A1049" s="288"/>
      <c r="B1049" s="283"/>
      <c r="C1049" s="283"/>
      <c r="D1049" s="283"/>
      <c r="E1049" s="283"/>
      <c r="F1049" s="283"/>
      <c r="G1049" s="283"/>
      <c r="H1049" s="283"/>
      <c r="I1049" s="300"/>
      <c r="J1049" s="284"/>
      <c r="K1049" s="285"/>
      <c r="L1049" s="285"/>
    </row>
    <row r="1050" spans="1:12">
      <c r="A1050" s="288"/>
      <c r="B1050" s="283"/>
      <c r="C1050" s="283"/>
      <c r="D1050" s="283"/>
      <c r="E1050" s="283"/>
      <c r="F1050" s="283"/>
      <c r="G1050" s="283"/>
      <c r="H1050" s="283"/>
      <c r="I1050" s="300"/>
      <c r="J1050" s="284"/>
      <c r="K1050" s="285"/>
      <c r="L1050" s="285"/>
    </row>
    <row r="1051" spans="1:12">
      <c r="A1051" s="288"/>
      <c r="B1051" s="283"/>
      <c r="C1051" s="283"/>
      <c r="D1051" s="283"/>
      <c r="E1051" s="283"/>
      <c r="F1051" s="283"/>
      <c r="G1051" s="283"/>
      <c r="H1051" s="283"/>
      <c r="I1051" s="300"/>
      <c r="J1051" s="284"/>
      <c r="K1051" s="285"/>
      <c r="L1051" s="285"/>
    </row>
    <row r="1052" spans="1:12">
      <c r="A1052" s="288"/>
      <c r="B1052" s="283"/>
      <c r="C1052" s="283"/>
      <c r="D1052" s="283"/>
      <c r="E1052" s="283"/>
      <c r="F1052" s="283"/>
      <c r="G1052" s="283"/>
      <c r="H1052" s="283"/>
      <c r="I1052" s="300"/>
      <c r="J1052" s="284"/>
      <c r="K1052" s="285"/>
      <c r="L1052" s="285"/>
    </row>
    <row r="1053" spans="1:12">
      <c r="A1053" s="288"/>
      <c r="B1053" s="283"/>
      <c r="C1053" s="283"/>
      <c r="D1053" s="283"/>
      <c r="E1053" s="283"/>
      <c r="F1053" s="283"/>
      <c r="G1053" s="283"/>
      <c r="H1053" s="283"/>
      <c r="I1053" s="300"/>
      <c r="J1053" s="284"/>
      <c r="K1053" s="285"/>
      <c r="L1053" s="285"/>
    </row>
    <row r="1054" spans="1:12">
      <c r="A1054" s="288"/>
      <c r="B1054" s="283"/>
      <c r="C1054" s="283"/>
      <c r="D1054" s="283"/>
      <c r="E1054" s="283"/>
      <c r="F1054" s="283"/>
      <c r="G1054" s="283"/>
      <c r="H1054" s="283"/>
      <c r="I1054" s="300"/>
      <c r="J1054" s="284"/>
      <c r="K1054" s="285"/>
      <c r="L1054" s="285"/>
    </row>
    <row r="1055" spans="1:12">
      <c r="A1055" s="288"/>
      <c r="B1055" s="283"/>
      <c r="C1055" s="283"/>
      <c r="D1055" s="283"/>
      <c r="E1055" s="283"/>
      <c r="F1055" s="283"/>
      <c r="G1055" s="283"/>
      <c r="H1055" s="283"/>
      <c r="I1055" s="300"/>
      <c r="J1055" s="284"/>
      <c r="K1055" s="285"/>
      <c r="L1055" s="285"/>
    </row>
    <row r="1056" spans="1:12">
      <c r="A1056" s="288"/>
      <c r="B1056" s="283"/>
      <c r="C1056" s="283"/>
      <c r="D1056" s="283"/>
      <c r="E1056" s="283"/>
      <c r="F1056" s="283"/>
      <c r="G1056" s="283"/>
      <c r="H1056" s="283"/>
      <c r="I1056" s="300"/>
      <c r="J1056" s="284"/>
      <c r="K1056" s="285"/>
      <c r="L1056" s="285"/>
    </row>
    <row r="1057" spans="1:12">
      <c r="A1057" s="288"/>
      <c r="B1057" s="283"/>
      <c r="C1057" s="283"/>
      <c r="D1057" s="283"/>
      <c r="E1057" s="283"/>
      <c r="F1057" s="283"/>
      <c r="G1057" s="283"/>
      <c r="H1057" s="283"/>
      <c r="I1057" s="300"/>
      <c r="J1057" s="284"/>
      <c r="K1057" s="285"/>
      <c r="L1057" s="285"/>
    </row>
    <row r="1058" spans="1:12">
      <c r="A1058" s="288"/>
      <c r="B1058" s="283"/>
      <c r="C1058" s="283"/>
      <c r="D1058" s="283"/>
      <c r="E1058" s="283"/>
      <c r="F1058" s="283"/>
      <c r="G1058" s="283"/>
      <c r="H1058" s="283"/>
      <c r="I1058" s="300"/>
      <c r="J1058" s="284"/>
      <c r="K1058" s="285"/>
      <c r="L1058" s="285"/>
    </row>
    <row r="1059" spans="1:12">
      <c r="A1059" s="288"/>
      <c r="B1059" s="283"/>
      <c r="C1059" s="283"/>
      <c r="D1059" s="283"/>
      <c r="E1059" s="283"/>
      <c r="F1059" s="283"/>
      <c r="G1059" s="283"/>
      <c r="H1059" s="283"/>
      <c r="I1059" s="300"/>
      <c r="J1059" s="284"/>
      <c r="K1059" s="285"/>
      <c r="L1059" s="285"/>
    </row>
    <row r="1060" spans="1:12">
      <c r="A1060" s="288"/>
      <c r="B1060" s="283"/>
      <c r="C1060" s="283"/>
      <c r="D1060" s="283"/>
      <c r="E1060" s="283"/>
      <c r="F1060" s="283"/>
      <c r="G1060" s="283"/>
      <c r="H1060" s="283"/>
      <c r="I1060" s="300"/>
      <c r="J1060" s="284"/>
      <c r="K1060" s="285"/>
      <c r="L1060" s="285"/>
    </row>
    <row r="1061" spans="1:12">
      <c r="A1061" s="288"/>
      <c r="B1061" s="283"/>
      <c r="C1061" s="283"/>
      <c r="D1061" s="283"/>
      <c r="E1061" s="283"/>
      <c r="F1061" s="283"/>
      <c r="G1061" s="283"/>
      <c r="H1061" s="283"/>
      <c r="I1061" s="300"/>
      <c r="J1061" s="284"/>
      <c r="K1061" s="285"/>
      <c r="L1061" s="285"/>
    </row>
    <row r="1062" spans="1:12">
      <c r="A1062" s="288"/>
      <c r="B1062" s="283"/>
      <c r="C1062" s="283"/>
      <c r="D1062" s="283"/>
      <c r="E1062" s="283"/>
      <c r="F1062" s="283"/>
      <c r="G1062" s="283"/>
      <c r="H1062" s="283"/>
      <c r="I1062" s="300"/>
      <c r="J1062" s="284"/>
      <c r="K1062" s="285"/>
      <c r="L1062" s="285"/>
    </row>
    <row r="1063" spans="1:12">
      <c r="A1063" s="288"/>
      <c r="B1063" s="283"/>
      <c r="C1063" s="283"/>
      <c r="D1063" s="283"/>
      <c r="E1063" s="283"/>
      <c r="F1063" s="283"/>
      <c r="G1063" s="283"/>
      <c r="H1063" s="283"/>
      <c r="I1063" s="300"/>
      <c r="J1063" s="284"/>
      <c r="K1063" s="285"/>
      <c r="L1063" s="285"/>
    </row>
    <row r="1064" spans="1:12">
      <c r="A1064" s="288"/>
      <c r="B1064" s="283"/>
      <c r="C1064" s="283"/>
      <c r="D1064" s="283"/>
      <c r="E1064" s="283"/>
      <c r="F1064" s="283"/>
      <c r="G1064" s="283"/>
      <c r="H1064" s="283"/>
      <c r="I1064" s="300"/>
      <c r="J1064" s="284"/>
      <c r="K1064" s="285"/>
      <c r="L1064" s="285"/>
    </row>
    <row r="1065" spans="1:12">
      <c r="A1065" s="288"/>
      <c r="B1065" s="283"/>
      <c r="C1065" s="283"/>
      <c r="D1065" s="283"/>
      <c r="E1065" s="283"/>
      <c r="F1065" s="283"/>
      <c r="G1065" s="283"/>
      <c r="H1065" s="283"/>
      <c r="I1065" s="300"/>
      <c r="J1065" s="284"/>
      <c r="K1065" s="285"/>
      <c r="L1065" s="285"/>
    </row>
    <row r="1066" spans="1:12">
      <c r="A1066" s="288"/>
      <c r="B1066" s="283"/>
      <c r="C1066" s="283"/>
      <c r="D1066" s="283"/>
      <c r="E1066" s="283"/>
      <c r="F1066" s="283"/>
      <c r="G1066" s="283"/>
      <c r="H1066" s="283"/>
      <c r="I1066" s="300"/>
      <c r="J1066" s="284"/>
      <c r="K1066" s="285"/>
      <c r="L1066" s="285"/>
    </row>
    <row r="1067" spans="1:12">
      <c r="A1067" s="288"/>
      <c r="B1067" s="283"/>
      <c r="C1067" s="283"/>
      <c r="D1067" s="283"/>
      <c r="E1067" s="283"/>
      <c r="F1067" s="283"/>
      <c r="G1067" s="283"/>
      <c r="H1067" s="283"/>
      <c r="I1067" s="300"/>
      <c r="J1067" s="284"/>
      <c r="K1067" s="285"/>
      <c r="L1067" s="285"/>
    </row>
    <row r="1068" spans="1:12">
      <c r="A1068" s="288"/>
      <c r="B1068" s="283"/>
      <c r="C1068" s="283"/>
      <c r="D1068" s="283"/>
      <c r="E1068" s="283"/>
      <c r="F1068" s="283"/>
      <c r="G1068" s="283"/>
      <c r="H1068" s="283"/>
      <c r="I1068" s="300"/>
      <c r="J1068" s="284"/>
      <c r="K1068" s="285"/>
      <c r="L1068" s="285"/>
    </row>
    <row r="1069" spans="1:12">
      <c r="A1069" s="288"/>
      <c r="B1069" s="283"/>
      <c r="C1069" s="283"/>
      <c r="D1069" s="283"/>
      <c r="E1069" s="283"/>
      <c r="F1069" s="283"/>
      <c r="G1069" s="283"/>
      <c r="H1069" s="283"/>
      <c r="I1069" s="300"/>
      <c r="J1069" s="284"/>
      <c r="K1069" s="285"/>
      <c r="L1069" s="285"/>
    </row>
    <row r="1070" spans="1:12">
      <c r="A1070" s="288"/>
      <c r="B1070" s="283"/>
      <c r="C1070" s="283"/>
      <c r="D1070" s="283"/>
      <c r="E1070" s="283"/>
      <c r="F1070" s="283"/>
      <c r="G1070" s="283"/>
      <c r="H1070" s="283"/>
      <c r="I1070" s="300"/>
      <c r="J1070" s="284"/>
      <c r="K1070" s="285"/>
      <c r="L1070" s="285"/>
    </row>
    <row r="1071" spans="1:12">
      <c r="A1071" s="288"/>
      <c r="B1071" s="283"/>
      <c r="C1071" s="283"/>
      <c r="D1071" s="283"/>
      <c r="E1071" s="283"/>
      <c r="F1071" s="283"/>
      <c r="G1071" s="283"/>
      <c r="H1071" s="283"/>
      <c r="I1071" s="300"/>
      <c r="J1071" s="284"/>
      <c r="K1071" s="285"/>
      <c r="L1071" s="285"/>
    </row>
    <row r="1072" spans="1:12">
      <c r="A1072" s="288"/>
      <c r="B1072" s="283"/>
      <c r="C1072" s="283"/>
      <c r="D1072" s="283"/>
      <c r="E1072" s="283"/>
      <c r="F1072" s="283"/>
      <c r="G1072" s="283"/>
      <c r="H1072" s="283"/>
      <c r="I1072" s="300"/>
      <c r="J1072" s="284"/>
      <c r="K1072" s="285"/>
      <c r="L1072" s="285"/>
    </row>
    <row r="1073" spans="1:12">
      <c r="A1073" s="288"/>
      <c r="B1073" s="283"/>
      <c r="C1073" s="283"/>
      <c r="D1073" s="283"/>
      <c r="E1073" s="283"/>
      <c r="F1073" s="283"/>
      <c r="G1073" s="283"/>
      <c r="H1073" s="283"/>
      <c r="I1073" s="300"/>
      <c r="J1073" s="284"/>
      <c r="K1073" s="285"/>
      <c r="L1073" s="285"/>
    </row>
    <row r="1074" spans="1:12">
      <c r="A1074" s="288"/>
      <c r="B1074" s="283"/>
      <c r="C1074" s="283"/>
      <c r="D1074" s="283"/>
      <c r="E1074" s="283"/>
      <c r="F1074" s="283"/>
      <c r="G1074" s="283"/>
      <c r="H1074" s="283"/>
      <c r="I1074" s="300"/>
      <c r="J1074" s="284"/>
      <c r="K1074" s="285"/>
      <c r="L1074" s="285"/>
    </row>
    <row r="1075" spans="1:12">
      <c r="A1075" s="288"/>
      <c r="B1075" s="283"/>
      <c r="C1075" s="283"/>
      <c r="D1075" s="283"/>
      <c r="E1075" s="283"/>
      <c r="F1075" s="283"/>
      <c r="G1075" s="283"/>
      <c r="H1075" s="283"/>
      <c r="I1075" s="300"/>
      <c r="J1075" s="284"/>
      <c r="K1075" s="285"/>
      <c r="L1075" s="285"/>
    </row>
    <row r="1076" spans="1:12">
      <c r="A1076" s="288"/>
      <c r="B1076" s="283"/>
      <c r="C1076" s="283"/>
      <c r="D1076" s="283"/>
      <c r="E1076" s="283"/>
      <c r="F1076" s="283"/>
      <c r="G1076" s="283"/>
      <c r="H1076" s="283"/>
      <c r="I1076" s="300"/>
      <c r="J1076" s="284"/>
      <c r="K1076" s="285"/>
      <c r="L1076" s="285"/>
    </row>
    <row r="1077" spans="1:12">
      <c r="A1077" s="288"/>
      <c r="B1077" s="283"/>
      <c r="C1077" s="283"/>
      <c r="D1077" s="283"/>
      <c r="E1077" s="283"/>
      <c r="F1077" s="283"/>
      <c r="G1077" s="283"/>
      <c r="H1077" s="283"/>
      <c r="I1077" s="300"/>
      <c r="J1077" s="284"/>
      <c r="K1077" s="285"/>
      <c r="L1077" s="285"/>
    </row>
    <row r="1078" spans="1:12">
      <c r="A1078" s="288"/>
      <c r="B1078" s="283"/>
      <c r="C1078" s="283"/>
      <c r="D1078" s="283"/>
      <c r="E1078" s="283"/>
      <c r="F1078" s="283"/>
      <c r="G1078" s="283"/>
      <c r="H1078" s="283"/>
      <c r="I1078" s="300"/>
      <c r="J1078" s="284"/>
      <c r="K1078" s="285"/>
      <c r="L1078" s="285"/>
    </row>
    <row r="1079" spans="1:12">
      <c r="A1079" s="288"/>
      <c r="B1079" s="283"/>
      <c r="C1079" s="283"/>
      <c r="D1079" s="283"/>
      <c r="E1079" s="283"/>
      <c r="F1079" s="283"/>
      <c r="G1079" s="283"/>
      <c r="H1079" s="283"/>
      <c r="I1079" s="300"/>
      <c r="J1079" s="284"/>
      <c r="K1079" s="285"/>
      <c r="L1079" s="285"/>
    </row>
    <row r="1080" spans="1:12">
      <c r="A1080" s="288"/>
      <c r="B1080" s="283"/>
      <c r="C1080" s="283"/>
      <c r="D1080" s="283"/>
      <c r="E1080" s="283"/>
      <c r="F1080" s="283"/>
      <c r="G1080" s="283"/>
      <c r="H1080" s="283"/>
      <c r="I1080" s="300"/>
      <c r="J1080" s="284"/>
      <c r="K1080" s="285"/>
      <c r="L1080" s="285"/>
    </row>
    <row r="1081" spans="1:12">
      <c r="A1081" s="288"/>
      <c r="B1081" s="283"/>
      <c r="C1081" s="283"/>
      <c r="D1081" s="283"/>
      <c r="E1081" s="283"/>
      <c r="F1081" s="283"/>
      <c r="G1081" s="283"/>
      <c r="H1081" s="283"/>
      <c r="I1081" s="300"/>
      <c r="J1081" s="284"/>
      <c r="K1081" s="285"/>
      <c r="L1081" s="285"/>
    </row>
    <row r="1082" spans="1:12">
      <c r="A1082" s="288"/>
      <c r="B1082" s="283"/>
      <c r="C1082" s="283"/>
      <c r="D1082" s="283"/>
      <c r="E1082" s="283"/>
      <c r="F1082" s="283"/>
      <c r="G1082" s="283"/>
      <c r="H1082" s="283"/>
      <c r="I1082" s="300"/>
      <c r="J1082" s="284"/>
      <c r="K1082" s="285"/>
      <c r="L1082" s="285"/>
    </row>
    <row r="1083" spans="1:12">
      <c r="A1083" s="288"/>
      <c r="B1083" s="283"/>
      <c r="C1083" s="283"/>
      <c r="D1083" s="283"/>
      <c r="E1083" s="283"/>
      <c r="F1083" s="283"/>
      <c r="G1083" s="283"/>
      <c r="H1083" s="283"/>
      <c r="I1083" s="300"/>
      <c r="J1083" s="284"/>
      <c r="K1083" s="285"/>
      <c r="L1083" s="285"/>
    </row>
    <row r="1084" spans="1:12">
      <c r="A1084" s="288"/>
      <c r="B1084" s="283"/>
      <c r="C1084" s="283"/>
      <c r="D1084" s="283"/>
      <c r="E1084" s="283"/>
      <c r="F1084" s="283"/>
      <c r="G1084" s="283"/>
      <c r="H1084" s="283"/>
      <c r="I1084" s="300"/>
      <c r="J1084" s="284"/>
      <c r="K1084" s="285"/>
      <c r="L1084" s="285"/>
    </row>
    <row r="1085" spans="1:12">
      <c r="A1085" s="288"/>
      <c r="B1085" s="283"/>
      <c r="C1085" s="283"/>
      <c r="D1085" s="283"/>
      <c r="E1085" s="283"/>
      <c r="F1085" s="283"/>
      <c r="G1085" s="283"/>
      <c r="H1085" s="283"/>
      <c r="I1085" s="300"/>
      <c r="J1085" s="284"/>
      <c r="K1085" s="285"/>
      <c r="L1085" s="285"/>
    </row>
    <row r="1086" spans="1:12">
      <c r="A1086" s="288"/>
      <c r="B1086" s="283"/>
      <c r="C1086" s="283"/>
      <c r="D1086" s="283"/>
      <c r="E1086" s="283"/>
      <c r="F1086" s="283"/>
      <c r="G1086" s="283"/>
      <c r="H1086" s="283"/>
      <c r="I1086" s="300"/>
      <c r="J1086" s="284"/>
      <c r="K1086" s="285"/>
      <c r="L1086" s="285"/>
    </row>
    <row r="1087" spans="1:12">
      <c r="A1087" s="288"/>
      <c r="B1087" s="283"/>
      <c r="C1087" s="283"/>
      <c r="D1087" s="283"/>
      <c r="E1087" s="283"/>
      <c r="F1087" s="283"/>
      <c r="G1087" s="283"/>
      <c r="H1087" s="283"/>
      <c r="I1087" s="300"/>
      <c r="J1087" s="284"/>
      <c r="K1087" s="285"/>
      <c r="L1087" s="285"/>
    </row>
    <row r="1088" spans="1:12">
      <c r="A1088" s="288"/>
      <c r="B1088" s="283"/>
      <c r="C1088" s="283"/>
      <c r="D1088" s="283"/>
      <c r="E1088" s="283"/>
      <c r="F1088" s="283"/>
      <c r="G1088" s="283"/>
      <c r="H1088" s="283"/>
      <c r="I1088" s="300"/>
      <c r="J1088" s="284"/>
      <c r="K1088" s="285"/>
      <c r="L1088" s="285"/>
    </row>
    <row r="1089" spans="1:12">
      <c r="A1089" s="288"/>
      <c r="B1089" s="283"/>
      <c r="C1089" s="283"/>
      <c r="D1089" s="283"/>
      <c r="E1089" s="283"/>
      <c r="F1089" s="283"/>
      <c r="G1089" s="283"/>
      <c r="H1089" s="283"/>
      <c r="I1089" s="300"/>
      <c r="J1089" s="284"/>
      <c r="K1089" s="285"/>
      <c r="L1089" s="285"/>
    </row>
    <row r="1090" spans="1:12">
      <c r="A1090" s="288"/>
      <c r="B1090" s="283"/>
      <c r="C1090" s="283"/>
      <c r="D1090" s="283"/>
      <c r="E1090" s="283"/>
      <c r="F1090" s="283"/>
      <c r="G1090" s="283"/>
      <c r="H1090" s="283"/>
      <c r="I1090" s="300"/>
      <c r="J1090" s="284"/>
      <c r="K1090" s="285"/>
      <c r="L1090" s="285"/>
    </row>
    <row r="1091" spans="1:12">
      <c r="A1091" s="288"/>
      <c r="B1091" s="283"/>
      <c r="C1091" s="283"/>
      <c r="D1091" s="283"/>
      <c r="E1091" s="283"/>
      <c r="F1091" s="283"/>
      <c r="G1091" s="283"/>
      <c r="H1091" s="283"/>
      <c r="I1091" s="300"/>
      <c r="J1091" s="284"/>
      <c r="K1091" s="285"/>
      <c r="L1091" s="285"/>
    </row>
    <row r="1092" spans="1:12">
      <c r="A1092" s="288"/>
      <c r="B1092" s="283"/>
      <c r="C1092" s="283"/>
      <c r="D1092" s="283"/>
      <c r="E1092" s="283"/>
      <c r="F1092" s="283"/>
      <c r="G1092" s="283"/>
      <c r="H1092" s="283"/>
      <c r="I1092" s="300"/>
      <c r="J1092" s="284"/>
      <c r="K1092" s="285"/>
      <c r="L1092" s="285"/>
    </row>
    <row r="1093" spans="1:12">
      <c r="A1093" s="288"/>
      <c r="B1093" s="283"/>
      <c r="C1093" s="283"/>
      <c r="D1093" s="283"/>
      <c r="E1093" s="283"/>
      <c r="F1093" s="283"/>
      <c r="G1093" s="283"/>
      <c r="H1093" s="283"/>
      <c r="I1093" s="300"/>
      <c r="J1093" s="284"/>
      <c r="K1093" s="285"/>
      <c r="L1093" s="285"/>
    </row>
    <row r="1094" spans="1:12">
      <c r="A1094" s="288"/>
      <c r="B1094" s="283"/>
      <c r="C1094" s="283"/>
      <c r="D1094" s="283"/>
      <c r="E1094" s="283"/>
      <c r="F1094" s="283"/>
      <c r="G1094" s="283"/>
      <c r="H1094" s="283"/>
      <c r="I1094" s="300"/>
      <c r="J1094" s="284"/>
      <c r="K1094" s="285"/>
      <c r="L1094" s="285"/>
    </row>
    <row r="1095" spans="1:12">
      <c r="A1095" s="288"/>
      <c r="B1095" s="283"/>
      <c r="C1095" s="283"/>
      <c r="D1095" s="283"/>
      <c r="E1095" s="283"/>
      <c r="F1095" s="283"/>
      <c r="G1095" s="283"/>
      <c r="H1095" s="283"/>
      <c r="I1095" s="300"/>
      <c r="J1095" s="284"/>
      <c r="K1095" s="285"/>
      <c r="L1095" s="285"/>
    </row>
    <row r="1096" spans="1:12">
      <c r="A1096" s="288"/>
      <c r="B1096" s="283"/>
      <c r="C1096" s="283"/>
      <c r="D1096" s="283"/>
      <c r="E1096" s="283"/>
      <c r="F1096" s="283"/>
      <c r="G1096" s="283"/>
      <c r="H1096" s="283"/>
      <c r="I1096" s="300"/>
      <c r="J1096" s="284"/>
      <c r="K1096" s="285"/>
      <c r="L1096" s="285"/>
    </row>
    <row r="1097" spans="1:12">
      <c r="A1097" s="288"/>
      <c r="B1097" s="283"/>
      <c r="C1097" s="283"/>
      <c r="D1097" s="283"/>
      <c r="E1097" s="283"/>
      <c r="F1097" s="283"/>
      <c r="G1097" s="283"/>
      <c r="H1097" s="283"/>
      <c r="I1097" s="300"/>
      <c r="J1097" s="284"/>
      <c r="K1097" s="285"/>
      <c r="L1097" s="285"/>
    </row>
    <row r="1098" spans="1:12">
      <c r="A1098" s="288"/>
      <c r="B1098" s="283"/>
      <c r="C1098" s="283"/>
      <c r="D1098" s="283"/>
      <c r="E1098" s="283"/>
      <c r="F1098" s="283"/>
      <c r="G1098" s="283"/>
      <c r="H1098" s="283"/>
      <c r="I1098" s="300"/>
      <c r="J1098" s="284"/>
      <c r="K1098" s="285"/>
      <c r="L1098" s="285"/>
    </row>
    <row r="1099" spans="1:12">
      <c r="A1099" s="288"/>
      <c r="B1099" s="283"/>
      <c r="C1099" s="283"/>
      <c r="D1099" s="283"/>
      <c r="E1099" s="283"/>
      <c r="F1099" s="283"/>
      <c r="G1099" s="283"/>
      <c r="H1099" s="283"/>
      <c r="I1099" s="300"/>
      <c r="J1099" s="284"/>
      <c r="K1099" s="285"/>
      <c r="L1099" s="285"/>
    </row>
    <row r="1100" spans="1:12">
      <c r="A1100" s="288"/>
      <c r="B1100" s="283"/>
      <c r="C1100" s="283"/>
      <c r="D1100" s="283"/>
      <c r="E1100" s="283"/>
      <c r="F1100" s="283"/>
      <c r="G1100" s="283"/>
      <c r="H1100" s="283"/>
      <c r="I1100" s="300"/>
      <c r="J1100" s="284"/>
      <c r="K1100" s="285"/>
      <c r="L1100" s="285"/>
    </row>
    <row r="1101" spans="1:12">
      <c r="A1101" s="288"/>
      <c r="B1101" s="283"/>
      <c r="C1101" s="283"/>
      <c r="D1101" s="283"/>
      <c r="E1101" s="283"/>
      <c r="F1101" s="283"/>
      <c r="G1101" s="283"/>
      <c r="H1101" s="283"/>
      <c r="I1101" s="300"/>
      <c r="J1101" s="284"/>
      <c r="K1101" s="285"/>
      <c r="L1101" s="285"/>
    </row>
    <row r="1102" spans="1:12">
      <c r="A1102" s="288"/>
      <c r="B1102" s="283"/>
      <c r="C1102" s="283"/>
      <c r="D1102" s="283"/>
      <c r="E1102" s="283"/>
      <c r="F1102" s="283"/>
      <c r="G1102" s="283"/>
      <c r="H1102" s="283"/>
      <c r="I1102" s="300"/>
      <c r="J1102" s="284"/>
      <c r="K1102" s="285"/>
      <c r="L1102" s="285"/>
    </row>
    <row r="1103" spans="1:12">
      <c r="A1103" s="288"/>
      <c r="B1103" s="283"/>
      <c r="C1103" s="283"/>
      <c r="D1103" s="283"/>
      <c r="E1103" s="283"/>
      <c r="F1103" s="283"/>
      <c r="G1103" s="283"/>
      <c r="H1103" s="283"/>
      <c r="I1103" s="300"/>
      <c r="J1103" s="284"/>
      <c r="K1103" s="285"/>
      <c r="L1103" s="285"/>
    </row>
    <row r="1104" spans="1:12">
      <c r="A1104" s="288"/>
      <c r="B1104" s="283"/>
      <c r="C1104" s="283"/>
      <c r="D1104" s="283"/>
      <c r="E1104" s="283"/>
      <c r="F1104" s="283"/>
      <c r="G1104" s="283"/>
      <c r="H1104" s="283"/>
      <c r="I1104" s="300"/>
      <c r="J1104" s="284"/>
      <c r="K1104" s="285"/>
      <c r="L1104" s="285"/>
    </row>
    <row r="1105" spans="1:12">
      <c r="A1105" s="288"/>
      <c r="B1105" s="283"/>
      <c r="C1105" s="283"/>
      <c r="D1105" s="283"/>
      <c r="E1105" s="283"/>
      <c r="F1105" s="283"/>
      <c r="G1105" s="283"/>
      <c r="H1105" s="283"/>
      <c r="I1105" s="300"/>
      <c r="J1105" s="284"/>
      <c r="K1105" s="285"/>
      <c r="L1105" s="285"/>
    </row>
    <row r="1106" spans="1:12">
      <c r="A1106" s="288"/>
      <c r="B1106" s="283"/>
      <c r="C1106" s="283"/>
      <c r="D1106" s="283"/>
      <c r="E1106" s="283"/>
      <c r="F1106" s="283"/>
      <c r="G1106" s="283"/>
      <c r="H1106" s="283"/>
      <c r="I1106" s="300"/>
      <c r="J1106" s="284"/>
      <c r="K1106" s="285"/>
      <c r="L1106" s="285"/>
    </row>
    <row r="1107" spans="1:12">
      <c r="A1107" s="288"/>
      <c r="B1107" s="283"/>
      <c r="C1107" s="283"/>
      <c r="D1107" s="283"/>
      <c r="E1107" s="283"/>
      <c r="F1107" s="283"/>
      <c r="G1107" s="283"/>
      <c r="H1107" s="283"/>
      <c r="I1107" s="300"/>
      <c r="J1107" s="284"/>
      <c r="K1107" s="285"/>
      <c r="L1107" s="285"/>
    </row>
    <row r="1108" spans="1:12">
      <c r="A1108" s="288"/>
      <c r="B1108" s="283"/>
      <c r="C1108" s="283"/>
      <c r="D1108" s="283"/>
      <c r="E1108" s="283"/>
      <c r="F1108" s="283"/>
      <c r="G1108" s="283"/>
      <c r="H1108" s="283"/>
      <c r="I1108" s="300"/>
      <c r="J1108" s="284"/>
      <c r="K1108" s="285"/>
      <c r="L1108" s="285"/>
    </row>
    <row r="1109" spans="1:12">
      <c r="A1109" s="288"/>
      <c r="B1109" s="283"/>
      <c r="C1109" s="283"/>
      <c r="D1109" s="283"/>
      <c r="E1109" s="283"/>
      <c r="F1109" s="283"/>
      <c r="G1109" s="283"/>
      <c r="H1109" s="283"/>
      <c r="I1109" s="300"/>
      <c r="J1109" s="284"/>
      <c r="K1109" s="285"/>
      <c r="L1109" s="285"/>
    </row>
    <row r="1110" spans="1:12">
      <c r="A1110" s="288"/>
      <c r="B1110" s="283"/>
      <c r="C1110" s="283"/>
      <c r="D1110" s="283"/>
      <c r="E1110" s="283"/>
      <c r="F1110" s="283"/>
      <c r="G1110" s="283"/>
      <c r="H1110" s="283"/>
      <c r="I1110" s="300"/>
      <c r="J1110" s="284"/>
      <c r="K1110" s="285"/>
      <c r="L1110" s="285"/>
    </row>
    <row r="1111" spans="1:12">
      <c r="A1111" s="288"/>
      <c r="B1111" s="283"/>
      <c r="C1111" s="283"/>
      <c r="D1111" s="283"/>
      <c r="E1111" s="283"/>
      <c r="F1111" s="283"/>
      <c r="G1111" s="283"/>
      <c r="H1111" s="283"/>
      <c r="I1111" s="300"/>
      <c r="J1111" s="284"/>
      <c r="K1111" s="285"/>
      <c r="L1111" s="285"/>
    </row>
    <row r="1112" spans="1:12">
      <c r="A1112" s="288"/>
      <c r="B1112" s="283"/>
      <c r="C1112" s="283"/>
      <c r="D1112" s="283"/>
      <c r="E1112" s="283"/>
      <c r="F1112" s="283"/>
      <c r="G1112" s="283"/>
      <c r="H1112" s="283"/>
      <c r="I1112" s="300"/>
      <c r="J1112" s="284"/>
      <c r="K1112" s="285"/>
      <c r="L1112" s="285"/>
    </row>
    <row r="1113" spans="1:12">
      <c r="A1113" s="288"/>
      <c r="B1113" s="283"/>
      <c r="C1113" s="283"/>
      <c r="D1113" s="283"/>
      <c r="E1113" s="283"/>
      <c r="F1113" s="283"/>
      <c r="G1113" s="283"/>
      <c r="H1113" s="283"/>
      <c r="I1113" s="300"/>
      <c r="J1113" s="284"/>
      <c r="K1113" s="285"/>
      <c r="L1113" s="285"/>
    </row>
    <row r="1114" spans="1:12">
      <c r="A1114" s="288"/>
      <c r="B1114" s="283"/>
      <c r="C1114" s="283"/>
      <c r="D1114" s="283"/>
      <c r="E1114" s="283"/>
      <c r="F1114" s="283"/>
      <c r="G1114" s="283"/>
      <c r="H1114" s="283"/>
      <c r="I1114" s="300"/>
      <c r="J1114" s="284"/>
      <c r="K1114" s="285"/>
      <c r="L1114" s="285"/>
    </row>
    <row r="1115" spans="1:12">
      <c r="A1115" s="288"/>
      <c r="B1115" s="283"/>
      <c r="C1115" s="283"/>
      <c r="D1115" s="283"/>
      <c r="E1115" s="283"/>
      <c r="F1115" s="283"/>
      <c r="G1115" s="283"/>
      <c r="H1115" s="283"/>
      <c r="I1115" s="300"/>
      <c r="J1115" s="284"/>
      <c r="K1115" s="285"/>
      <c r="L1115" s="285"/>
    </row>
    <row r="1116" spans="1:12">
      <c r="A1116" s="288"/>
      <c r="B1116" s="283"/>
      <c r="C1116" s="283"/>
      <c r="D1116" s="283"/>
      <c r="E1116" s="283"/>
      <c r="F1116" s="283"/>
      <c r="G1116" s="283"/>
      <c r="H1116" s="283"/>
      <c r="I1116" s="300"/>
      <c r="J1116" s="284"/>
      <c r="K1116" s="285"/>
      <c r="L1116" s="285"/>
    </row>
    <row r="1117" spans="1:12">
      <c r="A1117" s="288"/>
      <c r="B1117" s="283"/>
      <c r="C1117" s="283"/>
      <c r="D1117" s="283"/>
      <c r="E1117" s="283"/>
      <c r="F1117" s="283"/>
      <c r="G1117" s="283"/>
      <c r="H1117" s="283"/>
      <c r="I1117" s="300"/>
      <c r="J1117" s="284"/>
      <c r="K1117" s="285"/>
      <c r="L1117" s="285"/>
    </row>
    <row r="1118" spans="1:12">
      <c r="A1118" s="288"/>
      <c r="B1118" s="283"/>
      <c r="C1118" s="283"/>
      <c r="D1118" s="283"/>
      <c r="E1118" s="283"/>
      <c r="F1118" s="283"/>
      <c r="G1118" s="283"/>
      <c r="H1118" s="283"/>
      <c r="I1118" s="300"/>
      <c r="J1118" s="284"/>
      <c r="K1118" s="285"/>
      <c r="L1118" s="285"/>
    </row>
    <row r="1119" spans="1:12">
      <c r="A1119" s="288"/>
      <c r="B1119" s="283"/>
      <c r="C1119" s="283"/>
      <c r="D1119" s="283"/>
      <c r="E1119" s="283"/>
      <c r="F1119" s="283"/>
      <c r="G1119" s="283"/>
      <c r="H1119" s="283"/>
      <c r="I1119" s="300"/>
      <c r="J1119" s="284"/>
      <c r="K1119" s="285"/>
      <c r="L1119" s="285"/>
    </row>
    <row r="1120" spans="1:12">
      <c r="A1120" s="288"/>
      <c r="B1120" s="283"/>
      <c r="C1120" s="283"/>
      <c r="D1120" s="283"/>
      <c r="E1120" s="283"/>
      <c r="F1120" s="283"/>
      <c r="G1120" s="283"/>
      <c r="H1120" s="283"/>
      <c r="I1120" s="300"/>
      <c r="J1120" s="284"/>
      <c r="K1120" s="285"/>
      <c r="L1120" s="285"/>
    </row>
    <row r="1121" spans="1:12">
      <c r="A1121" s="288"/>
      <c r="B1121" s="283"/>
      <c r="C1121" s="283"/>
      <c r="D1121" s="283"/>
      <c r="E1121" s="283"/>
      <c r="F1121" s="283"/>
      <c r="G1121" s="283"/>
      <c r="H1121" s="283"/>
      <c r="I1121" s="300"/>
      <c r="J1121" s="284"/>
      <c r="K1121" s="285"/>
      <c r="L1121" s="285"/>
    </row>
    <row r="1122" spans="1:12">
      <c r="A1122" s="288"/>
      <c r="B1122" s="283"/>
      <c r="C1122" s="283"/>
      <c r="D1122" s="283"/>
      <c r="E1122" s="283"/>
      <c r="F1122" s="283"/>
      <c r="G1122" s="283"/>
      <c r="H1122" s="283"/>
      <c r="I1122" s="300"/>
      <c r="J1122" s="284"/>
      <c r="K1122" s="285"/>
      <c r="L1122" s="285"/>
    </row>
    <row r="1123" spans="1:12">
      <c r="A1123" s="288"/>
      <c r="B1123" s="283"/>
      <c r="C1123" s="283"/>
      <c r="D1123" s="283"/>
      <c r="E1123" s="283"/>
      <c r="F1123" s="283"/>
      <c r="G1123" s="283"/>
      <c r="H1123" s="283"/>
      <c r="I1123" s="300"/>
      <c r="J1123" s="284"/>
      <c r="K1123" s="285"/>
      <c r="L1123" s="285"/>
    </row>
    <row r="1124" spans="1:12">
      <c r="A1124" s="288"/>
      <c r="B1124" s="283"/>
      <c r="C1124" s="283"/>
      <c r="D1124" s="283"/>
      <c r="E1124" s="283"/>
      <c r="F1124" s="283"/>
      <c r="G1124" s="283"/>
      <c r="H1124" s="283"/>
      <c r="I1124" s="300"/>
      <c r="J1124" s="284"/>
      <c r="K1124" s="285"/>
      <c r="L1124" s="285"/>
    </row>
    <row r="1125" spans="1:12">
      <c r="A1125" s="288"/>
      <c r="B1125" s="283"/>
      <c r="C1125" s="283"/>
      <c r="D1125" s="283"/>
      <c r="E1125" s="283"/>
      <c r="F1125" s="283"/>
      <c r="G1125" s="283"/>
      <c r="H1125" s="283"/>
      <c r="I1125" s="300"/>
      <c r="J1125" s="284"/>
      <c r="K1125" s="285"/>
      <c r="L1125" s="285"/>
    </row>
    <row r="1126" spans="1:12">
      <c r="A1126" s="288"/>
      <c r="B1126" s="283"/>
      <c r="C1126" s="283"/>
      <c r="D1126" s="283"/>
      <c r="E1126" s="283"/>
      <c r="F1126" s="283"/>
      <c r="G1126" s="283"/>
      <c r="H1126" s="283"/>
      <c r="I1126" s="300"/>
      <c r="J1126" s="284"/>
      <c r="K1126" s="285"/>
      <c r="L1126" s="285"/>
    </row>
    <row r="1127" spans="1:12">
      <c r="A1127" s="288"/>
      <c r="B1127" s="283"/>
      <c r="C1127" s="283"/>
      <c r="D1127" s="283"/>
      <c r="E1127" s="283"/>
      <c r="F1127" s="283"/>
      <c r="G1127" s="283"/>
      <c r="H1127" s="283"/>
      <c r="I1127" s="300"/>
      <c r="J1127" s="284"/>
      <c r="K1127" s="285"/>
      <c r="L1127" s="285"/>
    </row>
    <row r="1128" spans="1:12">
      <c r="A1128" s="288"/>
      <c r="B1128" s="283"/>
      <c r="C1128" s="283"/>
      <c r="D1128" s="283"/>
      <c r="E1128" s="283"/>
      <c r="F1128" s="283"/>
      <c r="G1128" s="283"/>
      <c r="H1128" s="283"/>
      <c r="I1128" s="300"/>
      <c r="J1128" s="284"/>
      <c r="K1128" s="285"/>
      <c r="L1128" s="285"/>
    </row>
    <row r="1129" spans="1:12">
      <c r="A1129" s="288"/>
      <c r="B1129" s="283"/>
      <c r="C1129" s="283"/>
      <c r="D1129" s="283"/>
      <c r="E1129" s="283"/>
      <c r="F1129" s="283"/>
      <c r="G1129" s="283"/>
      <c r="H1129" s="283"/>
      <c r="I1129" s="300"/>
      <c r="J1129" s="284"/>
      <c r="K1129" s="285"/>
      <c r="L1129" s="285"/>
    </row>
    <row r="1130" spans="1:12">
      <c r="A1130" s="288"/>
      <c r="B1130" s="283"/>
      <c r="C1130" s="283"/>
      <c r="D1130" s="283"/>
      <c r="E1130" s="283"/>
      <c r="F1130" s="283"/>
      <c r="G1130" s="283"/>
      <c r="H1130" s="283"/>
      <c r="I1130" s="300"/>
      <c r="J1130" s="284"/>
      <c r="K1130" s="285"/>
      <c r="L1130" s="285"/>
    </row>
    <row r="1131" spans="1:12">
      <c r="A1131" s="288"/>
      <c r="B1131" s="283"/>
      <c r="C1131" s="283"/>
      <c r="D1131" s="283"/>
      <c r="E1131" s="283"/>
      <c r="F1131" s="283"/>
      <c r="G1131" s="283"/>
      <c r="H1131" s="283"/>
      <c r="I1131" s="300"/>
      <c r="J1131" s="284"/>
      <c r="K1131" s="285"/>
      <c r="L1131" s="285"/>
    </row>
    <row r="1132" spans="1:12">
      <c r="A1132" s="288"/>
      <c r="B1132" s="283"/>
      <c r="C1132" s="283"/>
      <c r="D1132" s="283"/>
      <c r="E1132" s="283"/>
      <c r="F1132" s="283"/>
      <c r="G1132" s="283"/>
      <c r="H1132" s="283"/>
      <c r="I1132" s="300"/>
      <c r="J1132" s="284"/>
      <c r="K1132" s="285"/>
      <c r="L1132" s="285"/>
    </row>
    <row r="1133" spans="1:12">
      <c r="A1133" s="288"/>
      <c r="B1133" s="283"/>
      <c r="C1133" s="283"/>
      <c r="D1133" s="283"/>
      <c r="E1133" s="283"/>
      <c r="F1133" s="283"/>
      <c r="G1133" s="283"/>
      <c r="H1133" s="283"/>
      <c r="I1133" s="300"/>
      <c r="J1133" s="284"/>
      <c r="K1133" s="285"/>
      <c r="L1133" s="285"/>
    </row>
    <row r="1134" spans="1:12">
      <c r="A1134" s="288"/>
      <c r="B1134" s="283"/>
      <c r="C1134" s="283"/>
      <c r="D1134" s="283"/>
      <c r="E1134" s="283"/>
      <c r="F1134" s="283"/>
      <c r="G1134" s="283"/>
      <c r="H1134" s="283"/>
      <c r="I1134" s="300"/>
      <c r="J1134" s="284"/>
      <c r="K1134" s="285"/>
      <c r="L1134" s="285"/>
    </row>
    <row r="1135" spans="1:12">
      <c r="A1135" s="288"/>
      <c r="B1135" s="283"/>
      <c r="C1135" s="283"/>
      <c r="D1135" s="283"/>
      <c r="E1135" s="283"/>
      <c r="F1135" s="283"/>
      <c r="G1135" s="283"/>
      <c r="H1135" s="283"/>
      <c r="I1135" s="300"/>
      <c r="J1135" s="284"/>
      <c r="K1135" s="285"/>
      <c r="L1135" s="285"/>
    </row>
    <row r="1136" spans="1:12">
      <c r="A1136" s="288"/>
      <c r="B1136" s="283"/>
      <c r="C1136" s="283"/>
      <c r="D1136" s="283"/>
      <c r="E1136" s="283"/>
      <c r="F1136" s="283"/>
      <c r="G1136" s="283"/>
      <c r="H1136" s="283"/>
      <c r="I1136" s="300"/>
      <c r="J1136" s="284"/>
      <c r="K1136" s="285"/>
      <c r="L1136" s="285"/>
    </row>
    <row r="1137" spans="1:12">
      <c r="A1137" s="288"/>
      <c r="B1137" s="283"/>
      <c r="C1137" s="283"/>
      <c r="D1137" s="283"/>
      <c r="E1137" s="283"/>
      <c r="F1137" s="283"/>
      <c r="G1137" s="283"/>
      <c r="H1137" s="283"/>
      <c r="I1137" s="300"/>
      <c r="J1137" s="284"/>
      <c r="K1137" s="285"/>
      <c r="L1137" s="285"/>
    </row>
    <row r="1138" spans="1:12">
      <c r="A1138" s="288"/>
      <c r="B1138" s="283"/>
      <c r="C1138" s="283"/>
      <c r="D1138" s="283"/>
      <c r="E1138" s="283"/>
      <c r="F1138" s="283"/>
      <c r="G1138" s="283"/>
      <c r="H1138" s="283"/>
      <c r="I1138" s="300"/>
      <c r="J1138" s="284"/>
      <c r="K1138" s="285"/>
      <c r="L1138" s="285"/>
    </row>
    <row r="1139" spans="1:12">
      <c r="A1139" s="288"/>
      <c r="B1139" s="283"/>
      <c r="C1139" s="283"/>
      <c r="D1139" s="283"/>
      <c r="E1139" s="283"/>
      <c r="F1139" s="283"/>
      <c r="G1139" s="283"/>
      <c r="H1139" s="283"/>
      <c r="I1139" s="300"/>
      <c r="J1139" s="284"/>
      <c r="K1139" s="285"/>
      <c r="L1139" s="285"/>
    </row>
    <row r="1140" spans="1:12">
      <c r="A1140" s="288"/>
      <c r="B1140" s="283"/>
      <c r="C1140" s="283"/>
      <c r="D1140" s="283"/>
      <c r="E1140" s="283"/>
      <c r="F1140" s="283"/>
      <c r="G1140" s="283"/>
      <c r="H1140" s="283"/>
      <c r="I1140" s="300"/>
      <c r="J1140" s="284"/>
      <c r="K1140" s="285"/>
      <c r="L1140" s="285"/>
    </row>
    <row r="1141" spans="1:12">
      <c r="A1141" s="288"/>
      <c r="B1141" s="283"/>
      <c r="C1141" s="283"/>
      <c r="D1141" s="283"/>
      <c r="E1141" s="283"/>
      <c r="F1141" s="283"/>
      <c r="G1141" s="283"/>
      <c r="H1141" s="283"/>
      <c r="I1141" s="300"/>
      <c r="J1141" s="284"/>
      <c r="K1141" s="285"/>
      <c r="L1141" s="285"/>
    </row>
    <row r="1142" spans="1:12">
      <c r="A1142" s="288"/>
      <c r="B1142" s="283"/>
      <c r="C1142" s="283"/>
      <c r="D1142" s="283"/>
      <c r="E1142" s="283"/>
      <c r="F1142" s="283"/>
      <c r="G1142" s="283"/>
      <c r="H1142" s="283"/>
      <c r="I1142" s="300"/>
      <c r="J1142" s="284"/>
      <c r="K1142" s="285"/>
      <c r="L1142" s="285"/>
    </row>
    <row r="1143" spans="1:12">
      <c r="A1143" s="288"/>
      <c r="B1143" s="283"/>
      <c r="C1143" s="283"/>
      <c r="D1143" s="283"/>
      <c r="E1143" s="283"/>
      <c r="F1143" s="283"/>
      <c r="G1143" s="283"/>
      <c r="H1143" s="283"/>
      <c r="I1143" s="300"/>
      <c r="J1143" s="284"/>
      <c r="K1143" s="285"/>
      <c r="L1143" s="285"/>
    </row>
    <row r="1144" spans="1:12">
      <c r="A1144" s="288"/>
      <c r="B1144" s="283"/>
      <c r="C1144" s="283"/>
      <c r="D1144" s="283"/>
      <c r="E1144" s="283"/>
      <c r="F1144" s="283"/>
      <c r="G1144" s="283"/>
      <c r="H1144" s="283"/>
      <c r="I1144" s="300"/>
      <c r="J1144" s="284"/>
      <c r="K1144" s="285"/>
      <c r="L1144" s="285"/>
    </row>
    <row r="1145" spans="1:12">
      <c r="A1145" s="288"/>
      <c r="B1145" s="283"/>
      <c r="C1145" s="283"/>
      <c r="D1145" s="283"/>
      <c r="E1145" s="283"/>
      <c r="F1145" s="283"/>
      <c r="G1145" s="283"/>
      <c r="H1145" s="283"/>
      <c r="I1145" s="300"/>
      <c r="J1145" s="284"/>
      <c r="K1145" s="285"/>
      <c r="L1145" s="285"/>
    </row>
    <row r="1146" spans="1:12">
      <c r="A1146" s="288"/>
      <c r="B1146" s="283"/>
      <c r="C1146" s="283"/>
      <c r="D1146" s="283"/>
      <c r="E1146" s="283"/>
      <c r="F1146" s="283"/>
      <c r="G1146" s="283"/>
      <c r="H1146" s="283"/>
      <c r="I1146" s="300"/>
      <c r="J1146" s="284"/>
      <c r="K1146" s="285"/>
      <c r="L1146" s="285"/>
    </row>
    <row r="1147" spans="1:12">
      <c r="A1147" s="288"/>
      <c r="B1147" s="283"/>
      <c r="C1147" s="283"/>
      <c r="D1147" s="283"/>
      <c r="E1147" s="283"/>
      <c r="F1147" s="283"/>
      <c r="G1147" s="283"/>
      <c r="H1147" s="283"/>
      <c r="I1147" s="300"/>
      <c r="J1147" s="284"/>
      <c r="K1147" s="285"/>
      <c r="L1147" s="285"/>
    </row>
    <row r="1148" spans="1:12">
      <c r="A1148" s="288"/>
      <c r="B1148" s="283"/>
      <c r="C1148" s="283"/>
      <c r="D1148" s="283"/>
      <c r="E1148" s="283"/>
      <c r="F1148" s="283"/>
      <c r="G1148" s="283"/>
      <c r="H1148" s="283"/>
      <c r="I1148" s="300"/>
      <c r="J1148" s="284"/>
      <c r="K1148" s="285"/>
      <c r="L1148" s="285"/>
    </row>
    <row r="1149" spans="1:12">
      <c r="A1149" s="288"/>
      <c r="B1149" s="283"/>
      <c r="C1149" s="283"/>
      <c r="D1149" s="283"/>
      <c r="E1149" s="283"/>
      <c r="F1149" s="283"/>
      <c r="G1149" s="283"/>
      <c r="H1149" s="283"/>
      <c r="I1149" s="300"/>
      <c r="J1149" s="284"/>
      <c r="K1149" s="285"/>
      <c r="L1149" s="285"/>
    </row>
    <row r="1150" spans="1:12">
      <c r="A1150" s="288"/>
      <c r="B1150" s="283"/>
      <c r="C1150" s="283"/>
      <c r="D1150" s="283"/>
      <c r="E1150" s="283"/>
      <c r="F1150" s="283"/>
      <c r="G1150" s="283"/>
      <c r="H1150" s="283"/>
      <c r="I1150" s="300"/>
      <c r="J1150" s="284"/>
      <c r="K1150" s="285"/>
      <c r="L1150" s="285"/>
    </row>
    <row r="1151" spans="1:12">
      <c r="A1151" s="288"/>
      <c r="B1151" s="283"/>
      <c r="C1151" s="283"/>
      <c r="D1151" s="283"/>
      <c r="E1151" s="283"/>
      <c r="F1151" s="283"/>
      <c r="G1151" s="283"/>
      <c r="H1151" s="283"/>
      <c r="I1151" s="300"/>
      <c r="J1151" s="284"/>
      <c r="K1151" s="285"/>
      <c r="L1151" s="285"/>
    </row>
    <row r="1152" spans="1:12">
      <c r="A1152" s="288"/>
      <c r="B1152" s="283"/>
      <c r="C1152" s="283"/>
      <c r="D1152" s="283"/>
      <c r="E1152" s="283"/>
      <c r="F1152" s="283"/>
      <c r="G1152" s="283"/>
      <c r="H1152" s="283"/>
      <c r="I1152" s="300"/>
      <c r="J1152" s="284"/>
      <c r="K1152" s="285"/>
      <c r="L1152" s="285"/>
    </row>
    <row r="1153" spans="1:12">
      <c r="A1153" s="288"/>
      <c r="B1153" s="283"/>
      <c r="C1153" s="283"/>
      <c r="D1153" s="283"/>
      <c r="E1153" s="283"/>
      <c r="F1153" s="283"/>
      <c r="G1153" s="283"/>
      <c r="H1153" s="283"/>
      <c r="I1153" s="300"/>
      <c r="J1153" s="284"/>
      <c r="K1153" s="285"/>
      <c r="L1153" s="285"/>
    </row>
    <row r="1154" spans="1:12">
      <c r="A1154" s="288"/>
      <c r="B1154" s="283"/>
      <c r="C1154" s="283"/>
      <c r="D1154" s="283"/>
      <c r="E1154" s="283"/>
      <c r="F1154" s="283"/>
      <c r="G1154" s="283"/>
      <c r="H1154" s="283"/>
      <c r="I1154" s="300"/>
      <c r="J1154" s="284"/>
      <c r="K1154" s="285"/>
      <c r="L1154" s="285"/>
    </row>
    <row r="1155" spans="1:12">
      <c r="A1155" s="288"/>
      <c r="B1155" s="283"/>
      <c r="C1155" s="283"/>
      <c r="D1155" s="283"/>
      <c r="E1155" s="283"/>
      <c r="F1155" s="283"/>
      <c r="G1155" s="283"/>
      <c r="H1155" s="283"/>
      <c r="I1155" s="300"/>
      <c r="J1155" s="284"/>
      <c r="K1155" s="285"/>
      <c r="L1155" s="285"/>
    </row>
    <row r="1156" spans="1:12">
      <c r="A1156" s="288"/>
      <c r="B1156" s="283"/>
      <c r="C1156" s="283"/>
      <c r="D1156" s="283"/>
      <c r="E1156" s="283"/>
      <c r="F1156" s="283"/>
      <c r="G1156" s="283"/>
      <c r="H1156" s="283"/>
      <c r="I1156" s="300"/>
      <c r="J1156" s="284"/>
      <c r="K1156" s="285"/>
      <c r="L1156" s="285"/>
    </row>
    <row r="1157" spans="1:12">
      <c r="A1157" s="288"/>
      <c r="B1157" s="283"/>
      <c r="C1157" s="283"/>
      <c r="D1157" s="283"/>
      <c r="E1157" s="283"/>
      <c r="F1157" s="283"/>
      <c r="G1157" s="283"/>
      <c r="H1157" s="283"/>
      <c r="I1157" s="300"/>
      <c r="J1157" s="284"/>
      <c r="K1157" s="285"/>
      <c r="L1157" s="285"/>
    </row>
    <row r="1158" spans="1:12">
      <c r="A1158" s="288"/>
      <c r="B1158" s="283"/>
      <c r="C1158" s="283"/>
      <c r="D1158" s="283"/>
      <c r="E1158" s="283"/>
      <c r="F1158" s="283"/>
      <c r="G1158" s="283"/>
      <c r="H1158" s="283"/>
      <c r="I1158" s="300"/>
      <c r="J1158" s="284"/>
      <c r="K1158" s="285"/>
      <c r="L1158" s="285"/>
    </row>
    <row r="1159" spans="1:12">
      <c r="A1159" s="288"/>
      <c r="B1159" s="283"/>
      <c r="C1159" s="283"/>
      <c r="D1159" s="283"/>
      <c r="E1159" s="283"/>
      <c r="F1159" s="283"/>
      <c r="G1159" s="283"/>
      <c r="H1159" s="283"/>
      <c r="I1159" s="300"/>
      <c r="J1159" s="284"/>
      <c r="K1159" s="285"/>
      <c r="L1159" s="285"/>
    </row>
    <row r="1160" spans="1:12">
      <c r="A1160" s="288"/>
      <c r="B1160" s="283"/>
      <c r="C1160" s="283"/>
      <c r="D1160" s="283"/>
      <c r="E1160" s="283"/>
      <c r="F1160" s="283"/>
      <c r="G1160" s="283"/>
      <c r="H1160" s="283"/>
      <c r="I1160" s="300"/>
      <c r="J1160" s="284"/>
      <c r="K1160" s="285"/>
      <c r="L1160" s="285"/>
    </row>
    <row r="1161" spans="1:12">
      <c r="A1161" s="288"/>
      <c r="B1161" s="283"/>
      <c r="C1161" s="283"/>
      <c r="D1161" s="283"/>
      <c r="E1161" s="283"/>
      <c r="F1161" s="283"/>
      <c r="G1161" s="283"/>
      <c r="H1161" s="283"/>
      <c r="I1161" s="300"/>
      <c r="J1161" s="284"/>
      <c r="K1161" s="285"/>
      <c r="L1161" s="285"/>
    </row>
    <row r="1162" spans="1:12">
      <c r="A1162" s="288"/>
      <c r="B1162" s="283"/>
      <c r="C1162" s="283"/>
      <c r="D1162" s="283"/>
      <c r="E1162" s="283"/>
      <c r="F1162" s="283"/>
      <c r="G1162" s="283"/>
      <c r="H1162" s="283"/>
      <c r="I1162" s="300"/>
      <c r="J1162" s="284"/>
      <c r="K1162" s="285"/>
      <c r="L1162" s="285"/>
    </row>
    <row r="1163" spans="1:12">
      <c r="A1163" s="288"/>
      <c r="B1163" s="283"/>
      <c r="C1163" s="283"/>
      <c r="D1163" s="283"/>
      <c r="E1163" s="283"/>
      <c r="F1163" s="283"/>
      <c r="G1163" s="283"/>
      <c r="H1163" s="283"/>
      <c r="I1163" s="300"/>
      <c r="J1163" s="284"/>
      <c r="K1163" s="285"/>
      <c r="L1163" s="285"/>
    </row>
    <row r="1164" spans="1:12">
      <c r="A1164" s="288"/>
      <c r="B1164" s="283"/>
      <c r="C1164" s="283"/>
      <c r="D1164" s="283"/>
      <c r="E1164" s="283"/>
      <c r="F1164" s="283"/>
      <c r="G1164" s="283"/>
      <c r="H1164" s="283"/>
      <c r="I1164" s="300"/>
      <c r="J1164" s="284"/>
      <c r="K1164" s="285"/>
      <c r="L1164" s="285"/>
    </row>
    <row r="1165" spans="1:12">
      <c r="A1165" s="288"/>
      <c r="B1165" s="283"/>
      <c r="C1165" s="283"/>
      <c r="D1165" s="283"/>
      <c r="E1165" s="283"/>
      <c r="F1165" s="283"/>
      <c r="G1165" s="283"/>
      <c r="H1165" s="283"/>
      <c r="I1165" s="300"/>
      <c r="J1165" s="284"/>
      <c r="K1165" s="285"/>
      <c r="L1165" s="285"/>
    </row>
    <row r="1166" spans="1:12">
      <c r="A1166" s="288"/>
      <c r="B1166" s="283"/>
      <c r="C1166" s="283"/>
      <c r="D1166" s="283"/>
      <c r="E1166" s="283"/>
      <c r="F1166" s="283"/>
      <c r="G1166" s="283"/>
      <c r="H1166" s="283"/>
      <c r="I1166" s="300"/>
      <c r="J1166" s="284"/>
      <c r="K1166" s="285"/>
      <c r="L1166" s="285"/>
    </row>
    <row r="1167" spans="1:12">
      <c r="A1167" s="288"/>
      <c r="B1167" s="283"/>
      <c r="C1167" s="283"/>
      <c r="D1167" s="283"/>
      <c r="E1167" s="283"/>
      <c r="F1167" s="283"/>
      <c r="G1167" s="283"/>
      <c r="H1167" s="283"/>
      <c r="I1167" s="300"/>
      <c r="J1167" s="284"/>
      <c r="K1167" s="285"/>
      <c r="L1167" s="285"/>
    </row>
    <row r="1168" spans="1:12">
      <c r="A1168" s="288"/>
      <c r="B1168" s="283"/>
      <c r="C1168" s="283"/>
      <c r="D1168" s="283"/>
      <c r="E1168" s="283"/>
      <c r="F1168" s="283"/>
      <c r="G1168" s="283"/>
      <c r="H1168" s="283"/>
      <c r="I1168" s="300"/>
      <c r="J1168" s="284"/>
      <c r="K1168" s="285"/>
      <c r="L1168" s="285"/>
    </row>
    <row r="1169" spans="1:12">
      <c r="A1169" s="288"/>
      <c r="B1169" s="283"/>
      <c r="C1169" s="283"/>
      <c r="D1169" s="283"/>
      <c r="E1169" s="283"/>
      <c r="F1169" s="283"/>
      <c r="G1169" s="283"/>
      <c r="H1169" s="283"/>
      <c r="I1169" s="300"/>
      <c r="J1169" s="284"/>
      <c r="K1169" s="285"/>
      <c r="L1169" s="285"/>
    </row>
    <row r="1170" spans="1:12">
      <c r="A1170" s="288"/>
      <c r="B1170" s="283"/>
      <c r="C1170" s="283"/>
      <c r="D1170" s="283"/>
      <c r="E1170" s="283"/>
      <c r="F1170" s="283"/>
      <c r="G1170" s="283"/>
      <c r="H1170" s="283"/>
      <c r="I1170" s="300"/>
      <c r="J1170" s="284"/>
      <c r="K1170" s="285"/>
      <c r="L1170" s="285"/>
    </row>
    <row r="1171" spans="1:12">
      <c r="A1171" s="288"/>
      <c r="B1171" s="283"/>
      <c r="C1171" s="283"/>
      <c r="D1171" s="283"/>
      <c r="E1171" s="283"/>
      <c r="F1171" s="283"/>
      <c r="G1171" s="283"/>
      <c r="H1171" s="283"/>
      <c r="I1171" s="300"/>
      <c r="J1171" s="284"/>
      <c r="K1171" s="285"/>
      <c r="L1171" s="285"/>
    </row>
    <row r="1172" spans="1:12">
      <c r="A1172" s="288"/>
      <c r="B1172" s="283"/>
      <c r="C1172" s="283"/>
      <c r="D1172" s="283"/>
      <c r="E1172" s="283"/>
      <c r="F1172" s="283"/>
      <c r="G1172" s="283"/>
      <c r="H1172" s="283"/>
      <c r="I1172" s="300"/>
      <c r="J1172" s="284"/>
      <c r="K1172" s="285"/>
      <c r="L1172" s="285"/>
    </row>
    <row r="1173" spans="1:12">
      <c r="A1173" s="288"/>
      <c r="B1173" s="283"/>
      <c r="C1173" s="283"/>
      <c r="D1173" s="283"/>
      <c r="E1173" s="283"/>
      <c r="F1173" s="283"/>
      <c r="G1173" s="283"/>
      <c r="H1173" s="283"/>
      <c r="I1173" s="300"/>
      <c r="J1173" s="284"/>
      <c r="K1173" s="285"/>
      <c r="L1173" s="285"/>
    </row>
    <row r="1174" spans="1:12">
      <c r="A1174" s="288"/>
      <c r="B1174" s="283"/>
      <c r="C1174" s="283"/>
      <c r="D1174" s="283"/>
      <c r="E1174" s="283"/>
      <c r="F1174" s="283"/>
      <c r="G1174" s="283"/>
      <c r="H1174" s="283"/>
      <c r="I1174" s="300"/>
      <c r="J1174" s="284"/>
      <c r="K1174" s="285"/>
      <c r="L1174" s="285"/>
    </row>
    <row r="1175" spans="1:12">
      <c r="A1175" s="288"/>
      <c r="B1175" s="283"/>
      <c r="C1175" s="283"/>
      <c r="D1175" s="283"/>
      <c r="E1175" s="283"/>
      <c r="F1175" s="283"/>
      <c r="G1175" s="283"/>
      <c r="H1175" s="283"/>
      <c r="I1175" s="300"/>
      <c r="J1175" s="284"/>
      <c r="K1175" s="285"/>
      <c r="L1175" s="285"/>
    </row>
    <row r="1176" spans="1:12">
      <c r="A1176" s="288"/>
      <c r="B1176" s="283"/>
      <c r="C1176" s="283"/>
      <c r="D1176" s="283"/>
      <c r="E1176" s="283"/>
      <c r="F1176" s="283"/>
      <c r="G1176" s="283"/>
      <c r="H1176" s="283"/>
      <c r="I1176" s="300"/>
      <c r="J1176" s="284"/>
      <c r="K1176" s="285"/>
      <c r="L1176" s="285"/>
    </row>
    <row r="1177" spans="1:12">
      <c r="A1177" s="288"/>
      <c r="B1177" s="283"/>
      <c r="C1177" s="283"/>
      <c r="D1177" s="283"/>
      <c r="E1177" s="283"/>
      <c r="F1177" s="283"/>
      <c r="G1177" s="283"/>
      <c r="H1177" s="283"/>
      <c r="I1177" s="300"/>
      <c r="J1177" s="284"/>
      <c r="K1177" s="285"/>
      <c r="L1177" s="285"/>
    </row>
    <row r="1178" spans="1:12">
      <c r="A1178" s="288"/>
      <c r="B1178" s="283"/>
      <c r="C1178" s="283"/>
      <c r="D1178" s="283"/>
      <c r="E1178" s="283"/>
      <c r="F1178" s="283"/>
      <c r="G1178" s="283"/>
      <c r="H1178" s="283"/>
      <c r="I1178" s="300"/>
      <c r="J1178" s="284"/>
      <c r="K1178" s="285"/>
      <c r="L1178" s="285"/>
    </row>
    <row r="1179" spans="1:12">
      <c r="A1179" s="288"/>
      <c r="B1179" s="283"/>
      <c r="C1179" s="283"/>
      <c r="D1179" s="283"/>
      <c r="E1179" s="283"/>
      <c r="F1179" s="283"/>
      <c r="G1179" s="283"/>
      <c r="H1179" s="283"/>
      <c r="I1179" s="300"/>
      <c r="J1179" s="284"/>
      <c r="K1179" s="285"/>
      <c r="L1179" s="285"/>
    </row>
    <row r="1180" spans="1:12">
      <c r="A1180" s="288"/>
      <c r="B1180" s="283"/>
      <c r="C1180" s="283"/>
      <c r="D1180" s="283"/>
      <c r="E1180" s="283"/>
      <c r="F1180" s="283"/>
      <c r="G1180" s="283"/>
      <c r="H1180" s="283"/>
      <c r="I1180" s="300"/>
      <c r="J1180" s="284"/>
      <c r="K1180" s="285"/>
      <c r="L1180" s="285"/>
    </row>
    <row r="1181" spans="1:12">
      <c r="A1181" s="288"/>
      <c r="B1181" s="283"/>
      <c r="C1181" s="283"/>
      <c r="D1181" s="283"/>
      <c r="E1181" s="283"/>
      <c r="F1181" s="283"/>
      <c r="G1181" s="283"/>
      <c r="H1181" s="283"/>
      <c r="I1181" s="300"/>
      <c r="J1181" s="284"/>
      <c r="K1181" s="285"/>
      <c r="L1181" s="285"/>
    </row>
    <row r="1182" spans="1:12">
      <c r="A1182" s="288"/>
      <c r="B1182" s="283"/>
      <c r="C1182" s="283"/>
      <c r="D1182" s="283"/>
      <c r="E1182" s="283"/>
      <c r="F1182" s="283"/>
      <c r="G1182" s="283"/>
      <c r="H1182" s="283"/>
      <c r="I1182" s="300"/>
      <c r="J1182" s="284"/>
      <c r="K1182" s="285"/>
      <c r="L1182" s="285"/>
    </row>
    <row r="1183" spans="1:12">
      <c r="A1183" s="288"/>
      <c r="B1183" s="283"/>
      <c r="C1183" s="283"/>
      <c r="D1183" s="283"/>
      <c r="E1183" s="283"/>
      <c r="F1183" s="283"/>
      <c r="G1183" s="283"/>
      <c r="H1183" s="283"/>
      <c r="I1183" s="300"/>
      <c r="J1183" s="284"/>
      <c r="K1183" s="285"/>
      <c r="L1183" s="285"/>
    </row>
    <row r="1184" spans="1:12">
      <c r="A1184" s="288"/>
      <c r="B1184" s="283"/>
      <c r="C1184" s="283"/>
      <c r="D1184" s="283"/>
      <c r="E1184" s="283"/>
      <c r="F1184" s="283"/>
      <c r="G1184" s="283"/>
      <c r="H1184" s="283"/>
      <c r="I1184" s="300"/>
      <c r="J1184" s="284"/>
      <c r="K1184" s="285"/>
      <c r="L1184" s="285"/>
    </row>
    <row r="1185" spans="1:12">
      <c r="A1185" s="288"/>
      <c r="B1185" s="283"/>
      <c r="C1185" s="283"/>
      <c r="D1185" s="283"/>
      <c r="E1185" s="283"/>
      <c r="F1185" s="283"/>
      <c r="G1185" s="283"/>
      <c r="H1185" s="283"/>
      <c r="I1185" s="300"/>
      <c r="J1185" s="284"/>
      <c r="K1185" s="285"/>
      <c r="L1185" s="285"/>
    </row>
    <row r="1186" spans="1:12">
      <c r="A1186" s="288"/>
      <c r="B1186" s="283"/>
      <c r="C1186" s="283"/>
      <c r="D1186" s="283"/>
      <c r="E1186" s="283"/>
      <c r="F1186" s="283"/>
      <c r="G1186" s="283"/>
      <c r="H1186" s="283"/>
      <c r="I1186" s="300"/>
      <c r="J1186" s="284"/>
      <c r="K1186" s="285"/>
      <c r="L1186" s="285"/>
    </row>
    <row r="1187" spans="1:12">
      <c r="A1187" s="288"/>
      <c r="B1187" s="283"/>
      <c r="C1187" s="283"/>
      <c r="D1187" s="283"/>
      <c r="E1187" s="283"/>
      <c r="F1187" s="283"/>
      <c r="G1187" s="283"/>
      <c r="H1187" s="283"/>
      <c r="I1187" s="300"/>
      <c r="J1187" s="284"/>
      <c r="K1187" s="285"/>
      <c r="L1187" s="285"/>
    </row>
    <row r="1188" spans="1:12">
      <c r="A1188" s="288"/>
      <c r="B1188" s="283"/>
      <c r="C1188" s="283"/>
      <c r="D1188" s="283"/>
      <c r="E1188" s="283"/>
      <c r="F1188" s="283"/>
      <c r="G1188" s="283"/>
      <c r="H1188" s="283"/>
      <c r="I1188" s="300"/>
      <c r="J1188" s="284"/>
      <c r="K1188" s="285"/>
      <c r="L1188" s="285"/>
    </row>
    <row r="1189" spans="1:12">
      <c r="A1189" s="288"/>
      <c r="B1189" s="283"/>
      <c r="C1189" s="283"/>
      <c r="D1189" s="283"/>
      <c r="E1189" s="283"/>
      <c r="F1189" s="283"/>
      <c r="G1189" s="283"/>
      <c r="H1189" s="283"/>
      <c r="I1189" s="300"/>
      <c r="J1189" s="284"/>
      <c r="K1189" s="285"/>
      <c r="L1189" s="285"/>
    </row>
    <row r="1190" spans="1:12">
      <c r="A1190" s="288"/>
      <c r="B1190" s="283"/>
      <c r="C1190" s="283"/>
      <c r="D1190" s="283"/>
      <c r="E1190" s="283"/>
      <c r="F1190" s="283"/>
      <c r="G1190" s="283"/>
      <c r="H1190" s="283"/>
      <c r="I1190" s="300"/>
      <c r="J1190" s="284"/>
      <c r="K1190" s="285"/>
      <c r="L1190" s="285"/>
    </row>
    <row r="1191" spans="1:12">
      <c r="A1191" s="288"/>
      <c r="B1191" s="283"/>
      <c r="C1191" s="283"/>
      <c r="D1191" s="283"/>
      <c r="E1191" s="283"/>
      <c r="F1191" s="283"/>
      <c r="G1191" s="283"/>
      <c r="H1191" s="283"/>
      <c r="I1191" s="300"/>
      <c r="J1191" s="284"/>
      <c r="K1191" s="285"/>
      <c r="L1191" s="285"/>
    </row>
    <row r="1192" spans="1:12">
      <c r="A1192" s="288"/>
      <c r="B1192" s="283"/>
      <c r="C1192" s="283"/>
      <c r="D1192" s="283"/>
      <c r="E1192" s="283"/>
      <c r="F1192" s="283"/>
      <c r="G1192" s="283"/>
      <c r="H1192" s="283"/>
      <c r="I1192" s="300"/>
      <c r="J1192" s="284"/>
      <c r="K1192" s="285"/>
      <c r="L1192" s="285"/>
    </row>
    <row r="1193" spans="1:12">
      <c r="A1193" s="288"/>
      <c r="B1193" s="283"/>
      <c r="C1193" s="283"/>
      <c r="D1193" s="283"/>
      <c r="E1193" s="283"/>
      <c r="F1193" s="283"/>
      <c r="G1193" s="283"/>
      <c r="H1193" s="283"/>
      <c r="I1193" s="300"/>
      <c r="J1193" s="284"/>
      <c r="K1193" s="285"/>
      <c r="L1193" s="285"/>
    </row>
    <row r="1194" spans="1:12">
      <c r="A1194" s="288"/>
      <c r="B1194" s="283"/>
      <c r="C1194" s="283"/>
      <c r="D1194" s="283"/>
      <c r="E1194" s="283"/>
      <c r="F1194" s="283"/>
      <c r="G1194" s="283"/>
      <c r="H1194" s="283"/>
      <c r="I1194" s="300"/>
      <c r="J1194" s="284"/>
      <c r="K1194" s="285"/>
      <c r="L1194" s="285"/>
    </row>
    <row r="1195" spans="1:12">
      <c r="A1195" s="288"/>
      <c r="B1195" s="283"/>
      <c r="C1195" s="283"/>
      <c r="D1195" s="283"/>
      <c r="E1195" s="283"/>
      <c r="F1195" s="283"/>
      <c r="G1195" s="283"/>
      <c r="H1195" s="283"/>
      <c r="I1195" s="300"/>
      <c r="J1195" s="284"/>
      <c r="K1195" s="285"/>
      <c r="L1195" s="285"/>
    </row>
    <row r="1196" spans="1:12">
      <c r="A1196" s="288"/>
      <c r="B1196" s="283"/>
      <c r="C1196" s="283"/>
      <c r="D1196" s="283"/>
      <c r="E1196" s="283"/>
      <c r="F1196" s="283"/>
      <c r="G1196" s="283"/>
      <c r="H1196" s="283"/>
      <c r="I1196" s="300"/>
      <c r="J1196" s="284"/>
      <c r="K1196" s="285"/>
      <c r="L1196" s="285"/>
    </row>
    <row r="1197" spans="1:12">
      <c r="A1197" s="288"/>
      <c r="B1197" s="283"/>
      <c r="C1197" s="283"/>
      <c r="D1197" s="283"/>
      <c r="E1197" s="283"/>
      <c r="F1197" s="283"/>
      <c r="G1197" s="283"/>
      <c r="H1197" s="283"/>
      <c r="I1197" s="300"/>
      <c r="J1197" s="284"/>
      <c r="K1197" s="285"/>
      <c r="L1197" s="285"/>
    </row>
    <row r="1198" spans="1:12">
      <c r="A1198" s="288"/>
      <c r="B1198" s="283"/>
      <c r="C1198" s="283"/>
      <c r="D1198" s="283"/>
      <c r="E1198" s="283"/>
      <c r="F1198" s="283"/>
      <c r="G1198" s="283"/>
      <c r="H1198" s="283"/>
      <c r="I1198" s="300"/>
      <c r="J1198" s="284"/>
      <c r="K1198" s="285"/>
      <c r="L1198" s="285"/>
    </row>
    <row r="1199" spans="1:12">
      <c r="A1199" s="288"/>
      <c r="B1199" s="283"/>
      <c r="C1199" s="283"/>
      <c r="D1199" s="283"/>
      <c r="E1199" s="283"/>
      <c r="F1199" s="283"/>
      <c r="G1199" s="283"/>
      <c r="H1199" s="283"/>
      <c r="I1199" s="300"/>
      <c r="J1199" s="284"/>
      <c r="K1199" s="285"/>
      <c r="L1199" s="285"/>
    </row>
    <row r="1200" spans="1:12">
      <c r="A1200" s="288"/>
      <c r="B1200" s="283"/>
      <c r="C1200" s="283"/>
      <c r="D1200" s="283"/>
      <c r="E1200" s="283"/>
      <c r="F1200" s="283"/>
      <c r="G1200" s="283"/>
      <c r="H1200" s="283"/>
      <c r="I1200" s="300"/>
      <c r="J1200" s="284"/>
      <c r="K1200" s="285"/>
      <c r="L1200" s="285"/>
    </row>
    <row r="1201" spans="1:12">
      <c r="A1201" s="288"/>
      <c r="B1201" s="283"/>
      <c r="C1201" s="283"/>
      <c r="D1201" s="283"/>
      <c r="E1201" s="283"/>
      <c r="F1201" s="283"/>
      <c r="G1201" s="283"/>
      <c r="H1201" s="283"/>
      <c r="I1201" s="300"/>
      <c r="J1201" s="284"/>
      <c r="K1201" s="285"/>
      <c r="L1201" s="285"/>
    </row>
    <row r="1202" spans="1:12">
      <c r="A1202" s="288"/>
      <c r="B1202" s="283"/>
      <c r="C1202" s="283"/>
      <c r="D1202" s="283"/>
      <c r="E1202" s="283"/>
      <c r="F1202" s="283"/>
      <c r="G1202" s="283"/>
      <c r="H1202" s="283"/>
      <c r="I1202" s="300"/>
      <c r="J1202" s="284"/>
      <c r="K1202" s="285"/>
      <c r="L1202" s="285"/>
    </row>
    <row r="1203" spans="1:12">
      <c r="A1203" s="288"/>
      <c r="B1203" s="283"/>
      <c r="C1203" s="283"/>
      <c r="D1203" s="283"/>
      <c r="E1203" s="283"/>
      <c r="F1203" s="283"/>
      <c r="G1203" s="283"/>
      <c r="H1203" s="283"/>
      <c r="I1203" s="300"/>
      <c r="J1203" s="284"/>
      <c r="K1203" s="285"/>
      <c r="L1203" s="285"/>
    </row>
    <row r="1204" spans="1:12">
      <c r="A1204" s="288"/>
      <c r="B1204" s="283"/>
      <c r="C1204" s="283"/>
      <c r="D1204" s="283"/>
      <c r="E1204" s="283"/>
      <c r="F1204" s="283"/>
      <c r="G1204" s="283"/>
      <c r="H1204" s="283"/>
      <c r="I1204" s="300"/>
      <c r="J1204" s="284"/>
      <c r="K1204" s="285"/>
      <c r="L1204" s="285"/>
    </row>
    <row r="1205" spans="1:12">
      <c r="A1205" s="288"/>
      <c r="B1205" s="283"/>
      <c r="C1205" s="283"/>
      <c r="D1205" s="283"/>
      <c r="E1205" s="283"/>
      <c r="F1205" s="283"/>
      <c r="G1205" s="283"/>
      <c r="H1205" s="283"/>
      <c r="I1205" s="300"/>
      <c r="J1205" s="284"/>
      <c r="K1205" s="285"/>
      <c r="L1205" s="285"/>
    </row>
    <row r="1206" spans="1:12">
      <c r="A1206" s="288"/>
      <c r="B1206" s="283"/>
      <c r="C1206" s="283"/>
      <c r="D1206" s="283"/>
      <c r="E1206" s="283"/>
      <c r="F1206" s="283"/>
      <c r="G1206" s="283"/>
      <c r="H1206" s="283"/>
      <c r="I1206" s="300"/>
      <c r="J1206" s="284"/>
      <c r="K1206" s="285"/>
      <c r="L1206" s="285"/>
    </row>
    <row r="1207" spans="1:12">
      <c r="A1207" s="288"/>
      <c r="B1207" s="283"/>
      <c r="C1207" s="283"/>
      <c r="D1207" s="283"/>
      <c r="E1207" s="283"/>
      <c r="F1207" s="283"/>
      <c r="G1207" s="283"/>
      <c r="H1207" s="283"/>
      <c r="I1207" s="300"/>
      <c r="J1207" s="284"/>
      <c r="K1207" s="285"/>
      <c r="L1207" s="285"/>
    </row>
    <row r="1208" spans="1:12">
      <c r="A1208" s="288"/>
      <c r="B1208" s="283"/>
      <c r="C1208" s="283"/>
      <c r="D1208" s="283"/>
      <c r="E1208" s="283"/>
      <c r="F1208" s="283"/>
      <c r="G1208" s="283"/>
      <c r="H1208" s="283"/>
      <c r="I1208" s="300"/>
      <c r="J1208" s="284"/>
      <c r="K1208" s="285"/>
      <c r="L1208" s="285"/>
    </row>
    <row r="1209" spans="1:12">
      <c r="A1209" s="288"/>
      <c r="B1209" s="283"/>
      <c r="C1209" s="283"/>
      <c r="D1209" s="283"/>
      <c r="E1209" s="283"/>
      <c r="F1209" s="283"/>
      <c r="G1209" s="283"/>
      <c r="H1209" s="283"/>
      <c r="I1209" s="300"/>
      <c r="J1209" s="284"/>
      <c r="K1209" s="285"/>
      <c r="L1209" s="285"/>
    </row>
    <row r="1210" spans="1:12">
      <c r="A1210" s="288"/>
      <c r="B1210" s="283"/>
      <c r="C1210" s="283"/>
      <c r="D1210" s="283"/>
      <c r="E1210" s="283"/>
      <c r="F1210" s="283"/>
      <c r="G1210" s="283"/>
      <c r="H1210" s="283"/>
      <c r="I1210" s="300"/>
      <c r="J1210" s="284"/>
      <c r="K1210" s="285"/>
      <c r="L1210" s="285"/>
    </row>
    <row r="1211" spans="1:12">
      <c r="A1211" s="288"/>
      <c r="B1211" s="283"/>
      <c r="C1211" s="283"/>
      <c r="D1211" s="283"/>
      <c r="E1211" s="283"/>
      <c r="F1211" s="283"/>
      <c r="G1211" s="283"/>
      <c r="H1211" s="283"/>
      <c r="I1211" s="300"/>
      <c r="J1211" s="284"/>
      <c r="K1211" s="285"/>
      <c r="L1211" s="285"/>
    </row>
    <row r="1212" spans="1:12">
      <c r="A1212" s="288"/>
      <c r="B1212" s="283"/>
      <c r="C1212" s="283"/>
      <c r="D1212" s="283"/>
      <c r="E1212" s="283"/>
      <c r="F1212" s="283"/>
      <c r="G1212" s="283"/>
      <c r="H1212" s="283"/>
      <c r="I1212" s="300"/>
      <c r="J1212" s="284"/>
      <c r="K1212" s="285"/>
      <c r="L1212" s="285"/>
    </row>
    <row r="1213" spans="1:12">
      <c r="A1213" s="288"/>
      <c r="B1213" s="283"/>
      <c r="C1213" s="283"/>
      <c r="D1213" s="283"/>
      <c r="E1213" s="283"/>
      <c r="F1213" s="283"/>
      <c r="G1213" s="283"/>
      <c r="H1213" s="283"/>
      <c r="I1213" s="300"/>
      <c r="J1213" s="284"/>
      <c r="K1213" s="285"/>
      <c r="L1213" s="285"/>
    </row>
    <row r="1214" spans="1:12">
      <c r="A1214" s="288"/>
      <c r="B1214" s="283"/>
      <c r="C1214" s="283"/>
      <c r="D1214" s="283"/>
      <c r="E1214" s="283"/>
      <c r="F1214" s="283"/>
      <c r="G1214" s="283"/>
      <c r="H1214" s="283"/>
      <c r="I1214" s="300"/>
      <c r="J1214" s="284"/>
      <c r="K1214" s="285"/>
      <c r="L1214" s="285"/>
    </row>
    <row r="1215" spans="1:12">
      <c r="A1215" s="288"/>
      <c r="B1215" s="283"/>
      <c r="C1215" s="283"/>
      <c r="D1215" s="283"/>
      <c r="E1215" s="283"/>
      <c r="F1215" s="283"/>
      <c r="G1215" s="283"/>
      <c r="H1215" s="283"/>
      <c r="I1215" s="300"/>
      <c r="J1215" s="284"/>
      <c r="K1215" s="285"/>
      <c r="L1215" s="285"/>
    </row>
    <row r="1216" spans="1:12">
      <c r="A1216" s="288"/>
      <c r="B1216" s="283"/>
      <c r="C1216" s="283"/>
      <c r="D1216" s="283"/>
      <c r="E1216" s="283"/>
      <c r="F1216" s="283"/>
      <c r="G1216" s="283"/>
      <c r="H1216" s="283"/>
      <c r="I1216" s="300"/>
      <c r="J1216" s="284"/>
      <c r="K1216" s="285"/>
      <c r="L1216" s="285"/>
    </row>
    <row r="1217" spans="1:12">
      <c r="A1217" s="288"/>
      <c r="B1217" s="283"/>
      <c r="C1217" s="283"/>
      <c r="D1217" s="283"/>
      <c r="E1217" s="283"/>
      <c r="F1217" s="283"/>
      <c r="G1217" s="283"/>
      <c r="H1217" s="283"/>
      <c r="I1217" s="300"/>
      <c r="J1217" s="284"/>
      <c r="K1217" s="285"/>
      <c r="L1217" s="285"/>
    </row>
    <row r="1218" spans="1:12">
      <c r="A1218" s="288"/>
      <c r="B1218" s="283"/>
      <c r="C1218" s="283"/>
      <c r="D1218" s="283"/>
      <c r="E1218" s="283"/>
      <c r="F1218" s="283"/>
      <c r="G1218" s="283"/>
      <c r="H1218" s="283"/>
      <c r="I1218" s="300"/>
      <c r="J1218" s="284"/>
      <c r="K1218" s="285"/>
      <c r="L1218" s="285"/>
    </row>
    <row r="1219" spans="1:12">
      <c r="A1219" s="288"/>
      <c r="B1219" s="283"/>
      <c r="C1219" s="283"/>
      <c r="D1219" s="283"/>
      <c r="E1219" s="283"/>
      <c r="F1219" s="283"/>
      <c r="G1219" s="283"/>
      <c r="H1219" s="283"/>
      <c r="I1219" s="300"/>
      <c r="J1219" s="284"/>
      <c r="K1219" s="285"/>
      <c r="L1219" s="285"/>
    </row>
    <row r="1220" spans="1:12">
      <c r="A1220" s="288"/>
      <c r="B1220" s="283"/>
      <c r="C1220" s="283"/>
      <c r="D1220" s="283"/>
      <c r="E1220" s="283"/>
      <c r="F1220" s="283"/>
      <c r="G1220" s="283"/>
      <c r="H1220" s="283"/>
      <c r="I1220" s="300"/>
      <c r="J1220" s="284"/>
      <c r="K1220" s="285"/>
      <c r="L1220" s="285"/>
    </row>
    <row r="1221" spans="1:12">
      <c r="A1221" s="288"/>
      <c r="B1221" s="283"/>
      <c r="C1221" s="283"/>
      <c r="D1221" s="283"/>
      <c r="E1221" s="283"/>
      <c r="F1221" s="283"/>
      <c r="G1221" s="283"/>
      <c r="H1221" s="283"/>
      <c r="I1221" s="300"/>
      <c r="J1221" s="284"/>
      <c r="K1221" s="285"/>
      <c r="L1221" s="285"/>
    </row>
    <row r="1222" spans="1:12">
      <c r="A1222" s="288"/>
      <c r="B1222" s="283"/>
      <c r="C1222" s="283"/>
      <c r="D1222" s="283"/>
      <c r="E1222" s="283"/>
      <c r="F1222" s="283"/>
      <c r="G1222" s="283"/>
      <c r="H1222" s="283"/>
      <c r="I1222" s="300"/>
      <c r="J1222" s="284"/>
      <c r="K1222" s="285"/>
      <c r="L1222" s="285"/>
    </row>
    <row r="1223" spans="1:12">
      <c r="A1223" s="288"/>
      <c r="B1223" s="283"/>
      <c r="C1223" s="283"/>
      <c r="D1223" s="283"/>
      <c r="E1223" s="283"/>
      <c r="F1223" s="283"/>
      <c r="G1223" s="283"/>
      <c r="H1223" s="283"/>
      <c r="I1223" s="300"/>
      <c r="J1223" s="284"/>
      <c r="K1223" s="285"/>
      <c r="L1223" s="285"/>
    </row>
    <row r="1224" spans="1:12">
      <c r="A1224" s="288"/>
      <c r="B1224" s="283"/>
      <c r="C1224" s="283"/>
      <c r="D1224" s="283"/>
      <c r="E1224" s="283"/>
      <c r="F1224" s="283"/>
      <c r="G1224" s="283"/>
      <c r="H1224" s="283"/>
      <c r="I1224" s="300"/>
      <c r="J1224" s="284"/>
      <c r="K1224" s="285"/>
      <c r="L1224" s="285"/>
    </row>
    <row r="1225" spans="1:12">
      <c r="A1225" s="288"/>
      <c r="B1225" s="283"/>
      <c r="C1225" s="283"/>
      <c r="D1225" s="283"/>
      <c r="E1225" s="283"/>
      <c r="F1225" s="283"/>
      <c r="G1225" s="283"/>
      <c r="H1225" s="283"/>
      <c r="I1225" s="300"/>
      <c r="J1225" s="284"/>
      <c r="K1225" s="285"/>
      <c r="L1225" s="285"/>
    </row>
    <row r="1226" spans="1:12">
      <c r="A1226" s="288"/>
      <c r="B1226" s="283"/>
      <c r="C1226" s="283"/>
      <c r="D1226" s="283"/>
      <c r="E1226" s="283"/>
      <c r="F1226" s="283"/>
      <c r="G1226" s="283"/>
      <c r="H1226" s="283"/>
      <c r="I1226" s="300"/>
      <c r="J1226" s="284"/>
      <c r="K1226" s="285"/>
      <c r="L1226" s="285"/>
    </row>
    <row r="1227" spans="1:12">
      <c r="A1227" s="288"/>
      <c r="B1227" s="283"/>
      <c r="C1227" s="283"/>
      <c r="D1227" s="283"/>
      <c r="E1227" s="283"/>
      <c r="F1227" s="283"/>
      <c r="G1227" s="283"/>
      <c r="H1227" s="283"/>
      <c r="I1227" s="300"/>
      <c r="J1227" s="284"/>
      <c r="K1227" s="285"/>
      <c r="L1227" s="285"/>
    </row>
    <row r="1228" spans="1:12">
      <c r="A1228" s="288"/>
      <c r="B1228" s="283"/>
      <c r="C1228" s="283"/>
      <c r="D1228" s="283"/>
      <c r="E1228" s="283"/>
      <c r="F1228" s="283"/>
      <c r="G1228" s="283"/>
      <c r="H1228" s="283"/>
      <c r="I1228" s="300"/>
      <c r="J1228" s="284"/>
      <c r="K1228" s="285"/>
      <c r="L1228" s="285"/>
    </row>
    <row r="1229" spans="1:12">
      <c r="A1229" s="288"/>
      <c r="B1229" s="283"/>
      <c r="C1229" s="283"/>
      <c r="D1229" s="283"/>
      <c r="E1229" s="283"/>
      <c r="F1229" s="283"/>
      <c r="G1229" s="283"/>
      <c r="H1229" s="283"/>
      <c r="I1229" s="300"/>
      <c r="J1229" s="284"/>
      <c r="K1229" s="285"/>
      <c r="L1229" s="285"/>
    </row>
    <row r="1230" spans="1:12">
      <c r="A1230" s="288"/>
      <c r="B1230" s="283"/>
      <c r="C1230" s="283"/>
      <c r="D1230" s="283"/>
      <c r="E1230" s="283"/>
      <c r="F1230" s="283"/>
      <c r="G1230" s="283"/>
      <c r="H1230" s="283"/>
      <c r="I1230" s="300"/>
      <c r="J1230" s="284"/>
      <c r="K1230" s="285"/>
      <c r="L1230" s="285"/>
    </row>
    <row r="1231" spans="1:12">
      <c r="A1231" s="288"/>
      <c r="B1231" s="283"/>
      <c r="C1231" s="283"/>
      <c r="D1231" s="283"/>
      <c r="E1231" s="283"/>
      <c r="F1231" s="283"/>
      <c r="G1231" s="283"/>
      <c r="H1231" s="283"/>
      <c r="I1231" s="300"/>
      <c r="J1231" s="284"/>
      <c r="K1231" s="285"/>
      <c r="L1231" s="285"/>
    </row>
    <row r="1232" spans="1:12">
      <c r="A1232" s="288"/>
      <c r="B1232" s="283"/>
      <c r="C1232" s="283"/>
      <c r="D1232" s="283"/>
      <c r="E1232" s="283"/>
      <c r="F1232" s="283"/>
      <c r="G1232" s="283"/>
      <c r="H1232" s="283"/>
      <c r="I1232" s="300"/>
      <c r="J1232" s="284"/>
      <c r="K1232" s="285"/>
      <c r="L1232" s="285"/>
    </row>
    <row r="1233" spans="1:12">
      <c r="A1233" s="288"/>
      <c r="B1233" s="283"/>
      <c r="C1233" s="283"/>
      <c r="D1233" s="283"/>
      <c r="E1233" s="283"/>
      <c r="F1233" s="283"/>
      <c r="G1233" s="283"/>
      <c r="H1233" s="283"/>
      <c r="I1233" s="300"/>
      <c r="J1233" s="284"/>
      <c r="K1233" s="285"/>
      <c r="L1233" s="285"/>
    </row>
    <row r="1234" spans="1:12">
      <c r="A1234" s="288"/>
      <c r="B1234" s="283"/>
      <c r="C1234" s="283"/>
      <c r="D1234" s="283"/>
      <c r="E1234" s="283"/>
      <c r="F1234" s="283"/>
      <c r="G1234" s="283"/>
      <c r="H1234" s="283"/>
      <c r="I1234" s="300"/>
      <c r="J1234" s="284"/>
      <c r="K1234" s="285"/>
      <c r="L1234" s="285"/>
    </row>
    <row r="1235" spans="1:12">
      <c r="A1235" s="288"/>
      <c r="B1235" s="283"/>
      <c r="C1235" s="283"/>
      <c r="D1235" s="283"/>
      <c r="E1235" s="283"/>
      <c r="F1235" s="283"/>
      <c r="G1235" s="283"/>
      <c r="H1235" s="283"/>
      <c r="I1235" s="300"/>
      <c r="J1235" s="284"/>
      <c r="K1235" s="285"/>
      <c r="L1235" s="285"/>
    </row>
    <row r="1236" spans="1:12">
      <c r="A1236" s="288"/>
      <c r="B1236" s="283"/>
      <c r="C1236" s="283"/>
      <c r="D1236" s="283"/>
      <c r="E1236" s="283"/>
      <c r="F1236" s="283"/>
      <c r="G1236" s="283"/>
      <c r="H1236" s="283"/>
      <c r="I1236" s="300"/>
      <c r="J1236" s="284"/>
      <c r="K1236" s="285"/>
      <c r="L1236" s="285"/>
    </row>
    <row r="1237" spans="1:12">
      <c r="A1237" s="288"/>
      <c r="B1237" s="283"/>
      <c r="C1237" s="283"/>
      <c r="D1237" s="283"/>
      <c r="E1237" s="283"/>
      <c r="F1237" s="283"/>
      <c r="G1237" s="283"/>
      <c r="H1237" s="283"/>
      <c r="I1237" s="300"/>
      <c r="J1237" s="284"/>
      <c r="K1237" s="285"/>
      <c r="L1237" s="285"/>
    </row>
    <row r="1238" spans="1:12">
      <c r="A1238" s="288"/>
      <c r="B1238" s="283"/>
      <c r="C1238" s="283"/>
      <c r="D1238" s="283"/>
      <c r="E1238" s="283"/>
      <c r="F1238" s="283"/>
      <c r="G1238" s="283"/>
      <c r="H1238" s="283"/>
      <c r="I1238" s="300"/>
      <c r="J1238" s="284"/>
      <c r="K1238" s="285"/>
      <c r="L1238" s="285"/>
    </row>
    <row r="1239" spans="1:12">
      <c r="A1239" s="288"/>
      <c r="B1239" s="283"/>
      <c r="C1239" s="283"/>
      <c r="D1239" s="283"/>
      <c r="E1239" s="283"/>
      <c r="F1239" s="283"/>
      <c r="G1239" s="283"/>
      <c r="H1239" s="283"/>
      <c r="I1239" s="300"/>
      <c r="J1239" s="284"/>
      <c r="K1239" s="285"/>
      <c r="L1239" s="285"/>
    </row>
    <row r="1240" spans="1:12">
      <c r="A1240" s="288"/>
      <c r="B1240" s="283"/>
      <c r="C1240" s="283"/>
      <c r="D1240" s="283"/>
      <c r="E1240" s="283"/>
      <c r="F1240" s="283"/>
      <c r="G1240" s="283"/>
      <c r="H1240" s="283"/>
      <c r="I1240" s="300"/>
      <c r="J1240" s="284"/>
      <c r="K1240" s="285"/>
      <c r="L1240" s="285"/>
    </row>
    <row r="1241" spans="1:12">
      <c r="A1241" s="288"/>
      <c r="B1241" s="283"/>
      <c r="C1241" s="283"/>
      <c r="D1241" s="283"/>
      <c r="E1241" s="283"/>
      <c r="F1241" s="283"/>
      <c r="G1241" s="283"/>
      <c r="H1241" s="283"/>
      <c r="I1241" s="300"/>
      <c r="J1241" s="284"/>
      <c r="K1241" s="285"/>
      <c r="L1241" s="285"/>
    </row>
    <row r="1242" spans="1:12">
      <c r="A1242" s="288"/>
      <c r="B1242" s="283"/>
      <c r="C1242" s="283"/>
      <c r="D1242" s="283"/>
      <c r="E1242" s="283"/>
      <c r="F1242" s="283"/>
      <c r="G1242" s="283"/>
      <c r="H1242" s="283"/>
      <c r="I1242" s="300"/>
      <c r="J1242" s="284"/>
      <c r="K1242" s="285"/>
      <c r="L1242" s="285"/>
    </row>
    <row r="1243" spans="1:12">
      <c r="A1243" s="288"/>
      <c r="B1243" s="283"/>
      <c r="C1243" s="283"/>
      <c r="D1243" s="283"/>
      <c r="E1243" s="283"/>
      <c r="F1243" s="283"/>
      <c r="G1243" s="283"/>
      <c r="H1243" s="283"/>
      <c r="I1243" s="300"/>
      <c r="J1243" s="284"/>
      <c r="K1243" s="285"/>
      <c r="L1243" s="285"/>
    </row>
    <row r="1244" spans="1:12">
      <c r="A1244" s="288"/>
      <c r="B1244" s="283"/>
      <c r="C1244" s="283"/>
      <c r="D1244" s="283"/>
      <c r="E1244" s="283"/>
      <c r="F1244" s="283"/>
      <c r="G1244" s="283"/>
      <c r="H1244" s="283"/>
      <c r="I1244" s="300"/>
      <c r="J1244" s="284"/>
      <c r="K1244" s="285"/>
      <c r="L1244" s="285"/>
    </row>
    <row r="1245" spans="1:12">
      <c r="A1245" s="288"/>
      <c r="B1245" s="283"/>
      <c r="C1245" s="283"/>
      <c r="D1245" s="283"/>
      <c r="E1245" s="283"/>
      <c r="F1245" s="283"/>
      <c r="G1245" s="283"/>
      <c r="H1245" s="283"/>
      <c r="I1245" s="300"/>
      <c r="J1245" s="284"/>
      <c r="K1245" s="285"/>
      <c r="L1245" s="285"/>
    </row>
    <row r="1246" spans="1:12">
      <c r="A1246" s="288"/>
      <c r="B1246" s="283"/>
      <c r="C1246" s="283"/>
      <c r="D1246" s="283"/>
      <c r="E1246" s="283"/>
      <c r="F1246" s="283"/>
      <c r="G1246" s="283"/>
      <c r="H1246" s="283"/>
      <c r="I1246" s="300"/>
      <c r="J1246" s="284"/>
      <c r="K1246" s="285"/>
      <c r="L1246" s="285"/>
    </row>
    <row r="1247" spans="1:12">
      <c r="A1247" s="288"/>
      <c r="B1247" s="283"/>
      <c r="C1247" s="283"/>
      <c r="D1247" s="283"/>
      <c r="E1247" s="283"/>
      <c r="F1247" s="283"/>
      <c r="G1247" s="283"/>
      <c r="H1247" s="283"/>
      <c r="I1247" s="300"/>
      <c r="J1247" s="284"/>
      <c r="K1247" s="285"/>
      <c r="L1247" s="285"/>
    </row>
    <row r="1248" spans="1:12">
      <c r="A1248" s="288"/>
      <c r="B1248" s="283"/>
      <c r="C1248" s="283"/>
      <c r="D1248" s="283"/>
      <c r="E1248" s="283"/>
      <c r="F1248" s="283"/>
      <c r="G1248" s="283"/>
      <c r="H1248" s="283"/>
      <c r="I1248" s="300"/>
      <c r="J1248" s="284"/>
      <c r="K1248" s="285"/>
      <c r="L1248" s="285"/>
    </row>
    <row r="1249" spans="1:12">
      <c r="A1249" s="288"/>
      <c r="B1249" s="283"/>
      <c r="C1249" s="283"/>
      <c r="D1249" s="283"/>
      <c r="E1249" s="283"/>
      <c r="F1249" s="283"/>
      <c r="G1249" s="283"/>
      <c r="H1249" s="283"/>
      <c r="I1249" s="300"/>
      <c r="J1249" s="284"/>
      <c r="K1249" s="285"/>
      <c r="L1249" s="285"/>
    </row>
    <row r="1250" spans="1:12">
      <c r="A1250" s="288"/>
      <c r="B1250" s="283"/>
      <c r="C1250" s="283"/>
      <c r="D1250" s="283"/>
      <c r="E1250" s="283"/>
      <c r="F1250" s="283"/>
      <c r="G1250" s="283"/>
      <c r="H1250" s="283"/>
      <c r="I1250" s="300"/>
      <c r="J1250" s="284"/>
      <c r="K1250" s="285"/>
      <c r="L1250" s="285"/>
    </row>
    <row r="1251" spans="1:12">
      <c r="A1251" s="288"/>
      <c r="B1251" s="283"/>
      <c r="C1251" s="283"/>
      <c r="D1251" s="283"/>
      <c r="E1251" s="283"/>
      <c r="F1251" s="283"/>
      <c r="G1251" s="283"/>
      <c r="H1251" s="283"/>
      <c r="I1251" s="300"/>
      <c r="J1251" s="284"/>
      <c r="K1251" s="285"/>
      <c r="L1251" s="285"/>
    </row>
    <row r="1252" spans="1:12">
      <c r="A1252" s="288"/>
      <c r="B1252" s="283"/>
      <c r="C1252" s="283"/>
      <c r="D1252" s="283"/>
      <c r="E1252" s="283"/>
      <c r="F1252" s="283"/>
      <c r="G1252" s="283"/>
      <c r="H1252" s="283"/>
      <c r="I1252" s="300"/>
      <c r="J1252" s="284"/>
      <c r="K1252" s="285"/>
      <c r="L1252" s="285"/>
    </row>
    <row r="1253" spans="1:12">
      <c r="A1253" s="288"/>
      <c r="B1253" s="283"/>
      <c r="C1253" s="283"/>
      <c r="D1253" s="283"/>
      <c r="E1253" s="283"/>
      <c r="F1253" s="283"/>
      <c r="G1253" s="283"/>
      <c r="H1253" s="283"/>
      <c r="I1253" s="300"/>
      <c r="J1253" s="284"/>
      <c r="K1253" s="285"/>
      <c r="L1253" s="285"/>
    </row>
    <row r="1254" spans="1:12">
      <c r="A1254" s="288"/>
      <c r="B1254" s="283"/>
      <c r="C1254" s="283"/>
      <c r="D1254" s="283"/>
      <c r="E1254" s="283"/>
      <c r="F1254" s="283"/>
      <c r="G1254" s="283"/>
      <c r="H1254" s="283"/>
      <c r="I1254" s="300"/>
      <c r="J1254" s="284"/>
      <c r="K1254" s="285"/>
      <c r="L1254" s="285"/>
    </row>
    <row r="1255" spans="1:12">
      <c r="A1255" s="288"/>
      <c r="B1255" s="283"/>
      <c r="C1255" s="283"/>
      <c r="D1255" s="283"/>
      <c r="E1255" s="283"/>
      <c r="F1255" s="283"/>
      <c r="G1255" s="283"/>
      <c r="H1255" s="283"/>
      <c r="I1255" s="300"/>
      <c r="J1255" s="284"/>
      <c r="K1255" s="285"/>
      <c r="L1255" s="285"/>
    </row>
    <row r="1256" spans="1:12">
      <c r="A1256" s="288"/>
      <c r="B1256" s="283"/>
      <c r="C1256" s="283"/>
      <c r="D1256" s="283"/>
      <c r="E1256" s="283"/>
      <c r="F1256" s="283"/>
      <c r="G1256" s="283"/>
      <c r="H1256" s="283"/>
      <c r="I1256" s="300"/>
      <c r="J1256" s="284"/>
      <c r="K1256" s="285"/>
      <c r="L1256" s="285"/>
    </row>
    <row r="1257" spans="1:12">
      <c r="A1257" s="288"/>
      <c r="B1257" s="283"/>
      <c r="C1257" s="283"/>
      <c r="D1257" s="283"/>
      <c r="E1257" s="283"/>
      <c r="F1257" s="283"/>
      <c r="G1257" s="283"/>
      <c r="H1257" s="283"/>
      <c r="I1257" s="300"/>
      <c r="J1257" s="284"/>
      <c r="K1257" s="285"/>
      <c r="L1257" s="285"/>
    </row>
    <row r="1258" spans="1:12">
      <c r="A1258" s="288"/>
      <c r="B1258" s="283"/>
      <c r="C1258" s="283"/>
      <c r="D1258" s="283"/>
      <c r="E1258" s="283"/>
      <c r="F1258" s="283"/>
      <c r="G1258" s="283"/>
      <c r="H1258" s="283"/>
      <c r="I1258" s="300"/>
      <c r="J1258" s="284"/>
      <c r="K1258" s="285"/>
      <c r="L1258" s="285"/>
    </row>
    <row r="1259" spans="1:12">
      <c r="A1259" s="288"/>
      <c r="B1259" s="283"/>
      <c r="C1259" s="283"/>
      <c r="D1259" s="283"/>
      <c r="E1259" s="283"/>
      <c r="F1259" s="283"/>
      <c r="G1259" s="283"/>
      <c r="H1259" s="283"/>
      <c r="I1259" s="300"/>
      <c r="J1259" s="284"/>
      <c r="K1259" s="285"/>
      <c r="L1259" s="285"/>
    </row>
    <row r="1260" spans="1:12">
      <c r="A1260" s="288"/>
      <c r="B1260" s="283"/>
      <c r="C1260" s="283"/>
      <c r="D1260" s="283"/>
      <c r="E1260" s="283"/>
      <c r="F1260" s="283"/>
      <c r="G1260" s="283"/>
      <c r="H1260" s="283"/>
      <c r="I1260" s="300"/>
      <c r="J1260" s="284"/>
      <c r="K1260" s="285"/>
      <c r="L1260" s="285"/>
    </row>
    <row r="1261" spans="1:12">
      <c r="A1261" s="288"/>
      <c r="B1261" s="283"/>
      <c r="C1261" s="283"/>
      <c r="D1261" s="283"/>
      <c r="E1261" s="283"/>
      <c r="F1261" s="283"/>
      <c r="G1261" s="283"/>
      <c r="H1261" s="283"/>
      <c r="I1261" s="300"/>
      <c r="J1261" s="284"/>
      <c r="K1261" s="285"/>
      <c r="L1261" s="285"/>
    </row>
    <row r="1262" spans="1:12">
      <c r="A1262" s="288"/>
      <c r="B1262" s="283"/>
      <c r="C1262" s="283"/>
      <c r="D1262" s="283"/>
      <c r="E1262" s="283"/>
      <c r="F1262" s="283"/>
      <c r="G1262" s="283"/>
      <c r="H1262" s="283"/>
      <c r="I1262" s="300"/>
      <c r="J1262" s="284"/>
      <c r="K1262" s="285"/>
      <c r="L1262" s="285"/>
    </row>
    <row r="1263" spans="1:12">
      <c r="A1263" s="288"/>
      <c r="B1263" s="283"/>
      <c r="C1263" s="283"/>
      <c r="D1263" s="283"/>
      <c r="E1263" s="283"/>
      <c r="F1263" s="283"/>
      <c r="G1263" s="283"/>
      <c r="H1263" s="283"/>
      <c r="I1263" s="300"/>
      <c r="J1263" s="284"/>
      <c r="K1263" s="285"/>
      <c r="L1263" s="285"/>
    </row>
    <row r="1264" spans="1:12">
      <c r="A1264" s="288"/>
      <c r="B1264" s="283"/>
      <c r="C1264" s="283"/>
      <c r="D1264" s="283"/>
      <c r="E1264" s="283"/>
      <c r="F1264" s="283"/>
      <c r="G1264" s="283"/>
      <c r="H1264" s="283"/>
      <c r="I1264" s="300"/>
      <c r="J1264" s="284"/>
      <c r="K1264" s="285"/>
      <c r="L1264" s="285"/>
    </row>
    <row r="1265" spans="1:12">
      <c r="A1265" s="288"/>
      <c r="B1265" s="283"/>
      <c r="C1265" s="283"/>
      <c r="D1265" s="283"/>
      <c r="E1265" s="283"/>
      <c r="F1265" s="283"/>
      <c r="G1265" s="283"/>
      <c r="H1265" s="283"/>
      <c r="I1265" s="300"/>
      <c r="J1265" s="284"/>
      <c r="K1265" s="285"/>
      <c r="L1265" s="285"/>
    </row>
    <row r="1266" spans="1:12">
      <c r="A1266" s="288"/>
      <c r="B1266" s="283"/>
      <c r="C1266" s="283"/>
      <c r="D1266" s="283"/>
      <c r="E1266" s="283"/>
      <c r="F1266" s="283"/>
      <c r="G1266" s="283"/>
      <c r="H1266" s="283"/>
      <c r="I1266" s="300"/>
      <c r="J1266" s="284"/>
      <c r="K1266" s="285"/>
      <c r="L1266" s="285"/>
    </row>
    <row r="1267" spans="1:12">
      <c r="A1267" s="288"/>
      <c r="B1267" s="283"/>
      <c r="C1267" s="283"/>
      <c r="D1267" s="283"/>
      <c r="E1267" s="283"/>
      <c r="F1267" s="283"/>
      <c r="G1267" s="283"/>
      <c r="H1267" s="283"/>
      <c r="I1267" s="300"/>
      <c r="J1267" s="284"/>
      <c r="K1267" s="285"/>
      <c r="L1267" s="285"/>
    </row>
    <row r="1268" spans="1:12">
      <c r="A1268" s="288"/>
      <c r="B1268" s="283"/>
      <c r="C1268" s="283"/>
      <c r="D1268" s="283"/>
      <c r="E1268" s="283"/>
      <c r="F1268" s="283"/>
      <c r="G1268" s="283"/>
      <c r="H1268" s="283"/>
      <c r="I1268" s="300"/>
      <c r="J1268" s="284"/>
      <c r="K1268" s="285"/>
      <c r="L1268" s="285"/>
    </row>
    <row r="1269" spans="1:12">
      <c r="A1269" s="288"/>
      <c r="B1269" s="283"/>
      <c r="C1269" s="283"/>
      <c r="D1269" s="283"/>
      <c r="E1269" s="283"/>
      <c r="F1269" s="283"/>
      <c r="G1269" s="283"/>
      <c r="H1269" s="283"/>
      <c r="I1269" s="300"/>
      <c r="J1269" s="284"/>
      <c r="K1269" s="285"/>
      <c r="L1269" s="285"/>
    </row>
    <row r="1270" spans="1:12">
      <c r="A1270" s="288"/>
      <c r="B1270" s="283"/>
      <c r="C1270" s="283"/>
      <c r="D1270" s="283"/>
      <c r="E1270" s="283"/>
      <c r="F1270" s="283"/>
      <c r="G1270" s="283"/>
      <c r="H1270" s="283"/>
      <c r="I1270" s="300"/>
      <c r="J1270" s="284"/>
      <c r="K1270" s="285"/>
      <c r="L1270" s="285"/>
    </row>
    <row r="1271" spans="1:12">
      <c r="A1271" s="288"/>
      <c r="B1271" s="283"/>
      <c r="C1271" s="283"/>
      <c r="D1271" s="283"/>
      <c r="E1271" s="283"/>
      <c r="F1271" s="283"/>
      <c r="G1271" s="283"/>
      <c r="H1271" s="283"/>
      <c r="I1271" s="300"/>
      <c r="J1271" s="284"/>
      <c r="K1271" s="285"/>
      <c r="L1271" s="285"/>
    </row>
    <row r="1272" spans="1:12">
      <c r="A1272" s="288"/>
      <c r="B1272" s="283"/>
      <c r="C1272" s="283"/>
      <c r="D1272" s="283"/>
      <c r="E1272" s="283"/>
      <c r="F1272" s="283"/>
      <c r="G1272" s="283"/>
      <c r="H1272" s="283"/>
      <c r="I1272" s="300"/>
      <c r="J1272" s="284"/>
      <c r="K1272" s="285"/>
      <c r="L1272" s="285"/>
    </row>
    <row r="1273" spans="1:12">
      <c r="A1273" s="288"/>
      <c r="B1273" s="283"/>
      <c r="C1273" s="283"/>
      <c r="D1273" s="283"/>
      <c r="E1273" s="283"/>
      <c r="F1273" s="283"/>
      <c r="G1273" s="283"/>
      <c r="H1273" s="283"/>
      <c r="I1273" s="300"/>
      <c r="J1273" s="284"/>
      <c r="K1273" s="285"/>
      <c r="L1273" s="285"/>
    </row>
    <row r="1274" spans="1:12">
      <c r="A1274" s="288"/>
      <c r="B1274" s="283"/>
      <c r="C1274" s="283"/>
      <c r="D1274" s="283"/>
      <c r="E1274" s="283"/>
      <c r="F1274" s="283"/>
      <c r="G1274" s="283"/>
      <c r="H1274" s="283"/>
      <c r="I1274" s="300"/>
      <c r="J1274" s="284"/>
      <c r="K1274" s="285"/>
      <c r="L1274" s="285"/>
    </row>
    <row r="1275" spans="1:12">
      <c r="A1275" s="288"/>
      <c r="B1275" s="283"/>
      <c r="C1275" s="283"/>
      <c r="D1275" s="283"/>
      <c r="E1275" s="283"/>
      <c r="F1275" s="283"/>
      <c r="G1275" s="283"/>
      <c r="H1275" s="283"/>
      <c r="I1275" s="300"/>
      <c r="J1275" s="284"/>
      <c r="K1275" s="285"/>
      <c r="L1275" s="285"/>
    </row>
    <row r="1276" spans="1:12">
      <c r="A1276" s="288"/>
      <c r="B1276" s="283"/>
      <c r="C1276" s="283"/>
      <c r="D1276" s="283"/>
      <c r="E1276" s="283"/>
      <c r="F1276" s="283"/>
      <c r="G1276" s="283"/>
      <c r="H1276" s="283"/>
      <c r="I1276" s="300"/>
      <c r="J1276" s="284"/>
      <c r="K1276" s="285"/>
      <c r="L1276" s="285"/>
    </row>
    <row r="1277" spans="1:12">
      <c r="A1277" s="288"/>
      <c r="B1277" s="283"/>
      <c r="C1277" s="283"/>
      <c r="D1277" s="283"/>
      <c r="E1277" s="283"/>
      <c r="F1277" s="283"/>
      <c r="G1277" s="283"/>
      <c r="H1277" s="283"/>
      <c r="I1277" s="300"/>
      <c r="J1277" s="284"/>
      <c r="K1277" s="285"/>
      <c r="L1277" s="285"/>
    </row>
    <row r="1278" spans="1:12">
      <c r="A1278" s="288"/>
      <c r="B1278" s="283"/>
      <c r="C1278" s="283"/>
      <c r="D1278" s="283"/>
      <c r="E1278" s="283"/>
      <c r="F1278" s="283"/>
      <c r="G1278" s="283"/>
      <c r="H1278" s="283"/>
      <c r="I1278" s="300"/>
      <c r="J1278" s="284"/>
      <c r="K1278" s="285"/>
      <c r="L1278" s="285"/>
    </row>
    <row r="1279" spans="1:12">
      <c r="A1279" s="288"/>
      <c r="B1279" s="283"/>
      <c r="C1279" s="283"/>
      <c r="D1279" s="283"/>
      <c r="E1279" s="283"/>
      <c r="F1279" s="283"/>
      <c r="G1279" s="283"/>
      <c r="H1279" s="283"/>
      <c r="I1279" s="300"/>
      <c r="J1279" s="284"/>
      <c r="K1279" s="285"/>
      <c r="L1279" s="285"/>
    </row>
    <row r="1280" spans="1:12">
      <c r="A1280" s="288"/>
      <c r="B1280" s="283"/>
      <c r="C1280" s="283"/>
      <c r="D1280" s="283"/>
      <c r="E1280" s="283"/>
      <c r="F1280" s="283"/>
      <c r="G1280" s="283"/>
      <c r="H1280" s="283"/>
      <c r="I1280" s="300"/>
      <c r="J1280" s="284"/>
      <c r="K1280" s="285"/>
      <c r="L1280" s="285"/>
    </row>
    <row r="1281" spans="1:12">
      <c r="A1281" s="288"/>
      <c r="B1281" s="283"/>
      <c r="C1281" s="283"/>
      <c r="D1281" s="283"/>
      <c r="E1281" s="283"/>
      <c r="F1281" s="283"/>
      <c r="G1281" s="283"/>
      <c r="H1281" s="283"/>
      <c r="I1281" s="300"/>
      <c r="J1281" s="284"/>
      <c r="K1281" s="285"/>
      <c r="L1281" s="285"/>
    </row>
    <row r="1282" spans="1:12">
      <c r="A1282" s="288"/>
      <c r="B1282" s="283"/>
      <c r="C1282" s="283"/>
      <c r="D1282" s="283"/>
      <c r="E1282" s="283"/>
      <c r="F1282" s="283"/>
      <c r="G1282" s="283"/>
      <c r="H1282" s="283"/>
      <c r="I1282" s="300"/>
      <c r="J1282" s="284"/>
      <c r="K1282" s="285"/>
      <c r="L1282" s="285"/>
    </row>
    <row r="1283" spans="1:12">
      <c r="A1283" s="288"/>
      <c r="B1283" s="283"/>
      <c r="C1283" s="283"/>
      <c r="D1283" s="283"/>
      <c r="E1283" s="283"/>
      <c r="F1283" s="283"/>
      <c r="G1283" s="283"/>
      <c r="H1283" s="283"/>
      <c r="I1283" s="300"/>
      <c r="J1283" s="284"/>
      <c r="K1283" s="285"/>
      <c r="L1283" s="285"/>
    </row>
    <row r="1284" spans="1:12">
      <c r="A1284" s="288"/>
      <c r="B1284" s="283"/>
      <c r="C1284" s="283"/>
      <c r="D1284" s="283"/>
      <c r="E1284" s="283"/>
      <c r="F1284" s="283"/>
      <c r="G1284" s="283"/>
      <c r="H1284" s="283"/>
      <c r="I1284" s="300"/>
      <c r="J1284" s="284"/>
      <c r="K1284" s="285"/>
      <c r="L1284" s="285"/>
    </row>
    <row r="1285" spans="1:12">
      <c r="A1285" s="288"/>
      <c r="B1285" s="283"/>
      <c r="C1285" s="283"/>
      <c r="D1285" s="283"/>
      <c r="E1285" s="283"/>
      <c r="F1285" s="283"/>
      <c r="G1285" s="283"/>
      <c r="H1285" s="283"/>
      <c r="I1285" s="300"/>
      <c r="J1285" s="284"/>
      <c r="K1285" s="285"/>
      <c r="L1285" s="285"/>
    </row>
    <row r="1286" spans="1:12">
      <c r="A1286" s="288"/>
      <c r="B1286" s="283"/>
      <c r="C1286" s="283"/>
      <c r="D1286" s="283"/>
      <c r="E1286" s="283"/>
      <c r="F1286" s="283"/>
      <c r="G1286" s="283"/>
      <c r="H1286" s="283"/>
      <c r="I1286" s="300"/>
      <c r="J1286" s="284"/>
      <c r="K1286" s="285"/>
      <c r="L1286" s="285"/>
    </row>
    <row r="1287" spans="1:12">
      <c r="A1287" s="288"/>
      <c r="B1287" s="283"/>
      <c r="C1287" s="283"/>
      <c r="D1287" s="283"/>
      <c r="E1287" s="283"/>
      <c r="F1287" s="283"/>
      <c r="G1287" s="283"/>
      <c r="H1287" s="283"/>
      <c r="I1287" s="300"/>
      <c r="J1287" s="284"/>
      <c r="K1287" s="285"/>
      <c r="L1287" s="285"/>
    </row>
    <row r="1288" spans="1:12">
      <c r="A1288" s="288"/>
      <c r="B1288" s="283"/>
      <c r="C1288" s="283"/>
      <c r="D1288" s="283"/>
      <c r="E1288" s="283"/>
      <c r="F1288" s="283"/>
      <c r="G1288" s="283"/>
      <c r="H1288" s="283"/>
      <c r="I1288" s="300"/>
      <c r="J1288" s="284"/>
      <c r="K1288" s="285"/>
      <c r="L1288" s="285"/>
    </row>
    <row r="1289" spans="1:12">
      <c r="A1289" s="288"/>
      <c r="B1289" s="283"/>
      <c r="C1289" s="283"/>
      <c r="D1289" s="283"/>
      <c r="E1289" s="283"/>
      <c r="F1289" s="283"/>
      <c r="G1289" s="283"/>
      <c r="H1289" s="283"/>
      <c r="I1289" s="300"/>
      <c r="J1289" s="284"/>
      <c r="K1289" s="285"/>
      <c r="L1289" s="285"/>
    </row>
    <row r="1290" spans="1:12">
      <c r="A1290" s="288"/>
      <c r="B1290" s="283"/>
      <c r="C1290" s="283"/>
      <c r="D1290" s="283"/>
      <c r="E1290" s="283"/>
      <c r="F1290" s="283"/>
      <c r="G1290" s="283"/>
      <c r="H1290" s="283"/>
      <c r="I1290" s="300"/>
      <c r="J1290" s="284"/>
      <c r="K1290" s="285"/>
      <c r="L1290" s="285"/>
    </row>
    <row r="1291" spans="1:12">
      <c r="A1291" s="288"/>
      <c r="B1291" s="283"/>
      <c r="C1291" s="283"/>
      <c r="D1291" s="283"/>
      <c r="E1291" s="283"/>
      <c r="F1291" s="283"/>
      <c r="G1291" s="283"/>
      <c r="H1291" s="283"/>
      <c r="I1291" s="300"/>
      <c r="J1291" s="284"/>
      <c r="K1291" s="285"/>
      <c r="L1291" s="285"/>
    </row>
    <row r="1292" spans="1:12">
      <c r="A1292" s="288"/>
      <c r="B1292" s="283"/>
      <c r="C1292" s="283"/>
      <c r="D1292" s="283"/>
      <c r="E1292" s="283"/>
      <c r="F1292" s="283"/>
      <c r="G1292" s="283"/>
      <c r="H1292" s="283"/>
      <c r="I1292" s="300"/>
      <c r="J1292" s="284"/>
      <c r="K1292" s="285"/>
      <c r="L1292" s="285"/>
    </row>
    <row r="1293" spans="1:12">
      <c r="A1293" s="288"/>
      <c r="B1293" s="283"/>
      <c r="C1293" s="283"/>
      <c r="D1293" s="283"/>
      <c r="E1293" s="283"/>
      <c r="F1293" s="283"/>
      <c r="G1293" s="283"/>
      <c r="H1293" s="283"/>
      <c r="I1293" s="300"/>
      <c r="J1293" s="284"/>
      <c r="K1293" s="285"/>
      <c r="L1293" s="285"/>
    </row>
    <row r="1294" spans="1:12">
      <c r="A1294" s="288"/>
      <c r="B1294" s="283"/>
      <c r="C1294" s="283"/>
      <c r="D1294" s="283"/>
      <c r="E1294" s="283"/>
      <c r="F1294" s="283"/>
      <c r="G1294" s="283"/>
      <c r="H1294" s="283"/>
      <c r="I1294" s="300"/>
      <c r="J1294" s="284"/>
      <c r="K1294" s="285"/>
      <c r="L1294" s="285"/>
    </row>
    <row r="1295" spans="1:12">
      <c r="A1295" s="288"/>
      <c r="B1295" s="283"/>
      <c r="C1295" s="283"/>
      <c r="D1295" s="283"/>
      <c r="E1295" s="283"/>
      <c r="F1295" s="283"/>
      <c r="G1295" s="283"/>
      <c r="H1295" s="283"/>
      <c r="I1295" s="300"/>
      <c r="J1295" s="284"/>
      <c r="K1295" s="285"/>
      <c r="L1295" s="285"/>
    </row>
    <row r="1296" spans="1:12">
      <c r="A1296" s="288"/>
      <c r="B1296" s="283"/>
      <c r="C1296" s="283"/>
      <c r="D1296" s="283"/>
      <c r="E1296" s="283"/>
      <c r="F1296" s="283"/>
      <c r="G1296" s="283"/>
      <c r="H1296" s="283"/>
      <c r="I1296" s="300"/>
      <c r="J1296" s="284"/>
      <c r="K1296" s="285"/>
      <c r="L1296" s="285"/>
    </row>
    <row r="1297" spans="1:12">
      <c r="A1297" s="288"/>
      <c r="B1297" s="283"/>
      <c r="C1297" s="283"/>
      <c r="D1297" s="283"/>
      <c r="E1297" s="283"/>
      <c r="F1297" s="283"/>
      <c r="G1297" s="283"/>
      <c r="H1297" s="283"/>
      <c r="I1297" s="300"/>
      <c r="J1297" s="284"/>
      <c r="K1297" s="285"/>
      <c r="L1297" s="285"/>
    </row>
    <row r="1298" spans="1:12">
      <c r="A1298" s="288"/>
      <c r="B1298" s="283"/>
      <c r="C1298" s="283"/>
      <c r="D1298" s="283"/>
      <c r="E1298" s="283"/>
      <c r="F1298" s="283"/>
      <c r="G1298" s="283"/>
      <c r="H1298" s="283"/>
      <c r="I1298" s="300"/>
      <c r="J1298" s="284"/>
      <c r="K1298" s="285"/>
      <c r="L1298" s="285"/>
    </row>
    <row r="1299" spans="1:12">
      <c r="A1299" s="288"/>
      <c r="B1299" s="283"/>
      <c r="C1299" s="283"/>
      <c r="D1299" s="283"/>
      <c r="E1299" s="283"/>
      <c r="F1299" s="283"/>
      <c r="G1299" s="283"/>
      <c r="H1299" s="283"/>
      <c r="I1299" s="300"/>
      <c r="J1299" s="284"/>
      <c r="K1299" s="285"/>
      <c r="L1299" s="285"/>
    </row>
    <row r="1300" spans="1:12">
      <c r="A1300" s="288"/>
      <c r="B1300" s="283"/>
      <c r="C1300" s="283"/>
      <c r="D1300" s="283"/>
      <c r="E1300" s="283"/>
      <c r="F1300" s="283"/>
      <c r="G1300" s="283"/>
      <c r="H1300" s="283"/>
      <c r="I1300" s="300"/>
      <c r="J1300" s="284"/>
      <c r="K1300" s="285"/>
      <c r="L1300" s="285"/>
    </row>
    <row r="1301" spans="1:12">
      <c r="A1301" s="288"/>
      <c r="B1301" s="283"/>
      <c r="C1301" s="283"/>
      <c r="D1301" s="283"/>
      <c r="E1301" s="283"/>
      <c r="F1301" s="283"/>
      <c r="G1301" s="283"/>
      <c r="H1301" s="283"/>
      <c r="I1301" s="300"/>
      <c r="J1301" s="284"/>
      <c r="K1301" s="285"/>
      <c r="L1301" s="285"/>
    </row>
    <row r="1302" spans="1:12">
      <c r="A1302" s="288"/>
      <c r="B1302" s="283"/>
      <c r="C1302" s="283"/>
      <c r="D1302" s="283"/>
      <c r="E1302" s="283"/>
      <c r="F1302" s="283"/>
      <c r="G1302" s="283"/>
      <c r="H1302" s="283"/>
      <c r="I1302" s="300"/>
      <c r="J1302" s="284"/>
      <c r="K1302" s="285"/>
      <c r="L1302" s="285"/>
    </row>
    <row r="1303" spans="1:12">
      <c r="A1303" s="288"/>
      <c r="B1303" s="283"/>
      <c r="C1303" s="283"/>
      <c r="D1303" s="283"/>
      <c r="E1303" s="283"/>
      <c r="F1303" s="283"/>
      <c r="G1303" s="283"/>
      <c r="H1303" s="283"/>
      <c r="I1303" s="300"/>
      <c r="J1303" s="284"/>
      <c r="K1303" s="285"/>
      <c r="L1303" s="285"/>
    </row>
    <row r="1304" spans="1:12">
      <c r="A1304" s="288"/>
      <c r="B1304" s="283"/>
      <c r="C1304" s="283"/>
      <c r="D1304" s="283"/>
      <c r="E1304" s="283"/>
      <c r="F1304" s="283"/>
      <c r="G1304" s="283"/>
      <c r="H1304" s="283"/>
      <c r="I1304" s="300"/>
      <c r="J1304" s="284"/>
      <c r="K1304" s="285"/>
      <c r="L1304" s="285"/>
    </row>
    <row r="1305" spans="1:12">
      <c r="A1305" s="288"/>
      <c r="B1305" s="283"/>
      <c r="C1305" s="283"/>
      <c r="D1305" s="283"/>
      <c r="E1305" s="283"/>
      <c r="F1305" s="283"/>
      <c r="G1305" s="283"/>
      <c r="H1305" s="283"/>
      <c r="I1305" s="300"/>
      <c r="J1305" s="284"/>
      <c r="K1305" s="285"/>
      <c r="L1305" s="285"/>
    </row>
    <row r="1306" spans="1:12">
      <c r="A1306" s="288"/>
      <c r="B1306" s="283"/>
      <c r="C1306" s="283"/>
      <c r="D1306" s="283"/>
      <c r="E1306" s="283"/>
      <c r="F1306" s="283"/>
      <c r="G1306" s="283"/>
      <c r="H1306" s="283"/>
      <c r="I1306" s="300"/>
      <c r="J1306" s="284"/>
      <c r="K1306" s="285"/>
      <c r="L1306" s="285"/>
    </row>
    <row r="1307" spans="1:12">
      <c r="A1307" s="288"/>
      <c r="B1307" s="283"/>
      <c r="C1307" s="283"/>
      <c r="D1307" s="283"/>
      <c r="E1307" s="283"/>
      <c r="F1307" s="283"/>
      <c r="G1307" s="283"/>
      <c r="H1307" s="283"/>
      <c r="I1307" s="300"/>
      <c r="J1307" s="284"/>
      <c r="K1307" s="285"/>
      <c r="L1307" s="285"/>
    </row>
    <row r="1308" spans="1:12">
      <c r="A1308" s="288"/>
      <c r="B1308" s="283"/>
      <c r="C1308" s="283"/>
      <c r="D1308" s="283"/>
      <c r="E1308" s="283"/>
      <c r="F1308" s="283"/>
      <c r="G1308" s="283"/>
      <c r="H1308" s="283"/>
      <c r="I1308" s="300"/>
      <c r="J1308" s="284"/>
      <c r="K1308" s="285"/>
      <c r="L1308" s="285"/>
    </row>
    <row r="1309" spans="1:12">
      <c r="A1309" s="288"/>
      <c r="B1309" s="283"/>
      <c r="C1309" s="283"/>
      <c r="D1309" s="283"/>
      <c r="E1309" s="283"/>
      <c r="F1309" s="283"/>
      <c r="G1309" s="283"/>
      <c r="H1309" s="283"/>
      <c r="I1309" s="300"/>
      <c r="J1309" s="284"/>
      <c r="K1309" s="285"/>
      <c r="L1309" s="285"/>
    </row>
    <row r="1310" spans="1:12">
      <c r="A1310" s="288"/>
      <c r="B1310" s="283"/>
      <c r="C1310" s="283"/>
      <c r="D1310" s="283"/>
      <c r="E1310" s="283"/>
      <c r="F1310" s="283"/>
      <c r="G1310" s="283"/>
      <c r="H1310" s="283"/>
      <c r="I1310" s="300"/>
      <c r="J1310" s="284"/>
      <c r="K1310" s="285"/>
      <c r="L1310" s="285"/>
    </row>
    <row r="1311" spans="1:12">
      <c r="A1311" s="288"/>
      <c r="B1311" s="283"/>
      <c r="C1311" s="283"/>
      <c r="D1311" s="283"/>
      <c r="E1311" s="283"/>
      <c r="F1311" s="283"/>
      <c r="G1311" s="283"/>
      <c r="H1311" s="283"/>
      <c r="I1311" s="300"/>
      <c r="J1311" s="284"/>
      <c r="K1311" s="285"/>
      <c r="L1311" s="285"/>
    </row>
    <row r="1312" spans="1:12">
      <c r="A1312" s="288"/>
      <c r="B1312" s="283"/>
      <c r="C1312" s="283"/>
      <c r="D1312" s="283"/>
      <c r="E1312" s="283"/>
      <c r="F1312" s="283"/>
      <c r="G1312" s="283"/>
      <c r="H1312" s="283"/>
      <c r="I1312" s="300"/>
      <c r="J1312" s="284"/>
      <c r="K1312" s="285"/>
      <c r="L1312" s="285"/>
    </row>
    <row r="1313" spans="1:12">
      <c r="A1313" s="288"/>
      <c r="B1313" s="283"/>
      <c r="C1313" s="283"/>
      <c r="D1313" s="283"/>
      <c r="E1313" s="283"/>
      <c r="F1313" s="283"/>
      <c r="G1313" s="283"/>
      <c r="H1313" s="283"/>
      <c r="I1313" s="300"/>
      <c r="J1313" s="284"/>
      <c r="K1313" s="285"/>
      <c r="L1313" s="285"/>
    </row>
    <row r="1314" spans="1:12">
      <c r="A1314" s="288"/>
      <c r="B1314" s="283"/>
      <c r="C1314" s="283"/>
      <c r="D1314" s="283"/>
      <c r="E1314" s="283"/>
      <c r="F1314" s="283"/>
      <c r="G1314" s="283"/>
      <c r="H1314" s="283"/>
      <c r="I1314" s="300"/>
      <c r="J1314" s="284"/>
      <c r="K1314" s="285"/>
      <c r="L1314" s="285"/>
    </row>
    <row r="1315" spans="1:12">
      <c r="A1315" s="288"/>
      <c r="B1315" s="283"/>
      <c r="C1315" s="283"/>
      <c r="D1315" s="283"/>
      <c r="E1315" s="283"/>
      <c r="F1315" s="283"/>
      <c r="G1315" s="283"/>
      <c r="H1315" s="283"/>
      <c r="I1315" s="300"/>
      <c r="J1315" s="284"/>
      <c r="K1315" s="285"/>
      <c r="L1315" s="285"/>
    </row>
    <row r="1316" spans="1:12">
      <c r="A1316" s="288"/>
      <c r="B1316" s="283"/>
      <c r="C1316" s="283"/>
      <c r="D1316" s="283"/>
      <c r="E1316" s="283"/>
      <c r="F1316" s="283"/>
      <c r="G1316" s="283"/>
      <c r="H1316" s="283"/>
      <c r="I1316" s="300"/>
      <c r="J1316" s="284"/>
      <c r="K1316" s="285"/>
      <c r="L1316" s="285"/>
    </row>
    <row r="1317" spans="1:12">
      <c r="A1317" s="288"/>
      <c r="B1317" s="283"/>
      <c r="C1317" s="283"/>
      <c r="D1317" s="283"/>
      <c r="E1317" s="283"/>
      <c r="F1317" s="283"/>
      <c r="G1317" s="283"/>
      <c r="H1317" s="283"/>
      <c r="I1317" s="300"/>
      <c r="J1317" s="284"/>
      <c r="K1317" s="285"/>
      <c r="L1317" s="285"/>
    </row>
    <row r="1318" spans="1:12">
      <c r="A1318" s="288"/>
      <c r="B1318" s="283"/>
      <c r="C1318" s="283"/>
      <c r="D1318" s="283"/>
      <c r="E1318" s="283"/>
      <c r="F1318" s="283"/>
      <c r="G1318" s="283"/>
      <c r="H1318" s="283"/>
      <c r="I1318" s="300"/>
      <c r="J1318" s="284"/>
      <c r="K1318" s="285"/>
      <c r="L1318" s="285"/>
    </row>
    <row r="1319" spans="1:12">
      <c r="A1319" s="288"/>
      <c r="B1319" s="283"/>
      <c r="C1319" s="283"/>
      <c r="D1319" s="283"/>
      <c r="E1319" s="283"/>
      <c r="F1319" s="283"/>
      <c r="G1319" s="283"/>
      <c r="H1319" s="283"/>
      <c r="I1319" s="300"/>
      <c r="J1319" s="284"/>
      <c r="K1319" s="285"/>
      <c r="L1319" s="285"/>
    </row>
    <row r="1320" spans="1:12">
      <c r="A1320" s="288"/>
      <c r="B1320" s="283"/>
      <c r="C1320" s="283"/>
      <c r="D1320" s="283"/>
      <c r="E1320" s="283"/>
      <c r="F1320" s="283"/>
      <c r="G1320" s="283"/>
      <c r="H1320" s="283"/>
      <c r="I1320" s="300"/>
      <c r="J1320" s="284"/>
      <c r="K1320" s="285"/>
      <c r="L1320" s="285"/>
    </row>
    <row r="1321" spans="1:12">
      <c r="A1321" s="288"/>
      <c r="B1321" s="283"/>
      <c r="C1321" s="283"/>
      <c r="D1321" s="283"/>
      <c r="E1321" s="283"/>
      <c r="F1321" s="283"/>
      <c r="G1321" s="283"/>
      <c r="H1321" s="283"/>
      <c r="I1321" s="300"/>
      <c r="J1321" s="284"/>
      <c r="K1321" s="285"/>
      <c r="L1321" s="285"/>
    </row>
    <row r="1322" spans="1:12">
      <c r="A1322" s="288"/>
      <c r="B1322" s="283"/>
      <c r="C1322" s="283"/>
      <c r="D1322" s="283"/>
      <c r="E1322" s="283"/>
      <c r="F1322" s="283"/>
      <c r="G1322" s="283"/>
      <c r="H1322" s="283"/>
      <c r="I1322" s="300"/>
      <c r="J1322" s="284"/>
      <c r="K1322" s="285"/>
      <c r="L1322" s="285"/>
    </row>
    <row r="1323" spans="1:12">
      <c r="A1323" s="288"/>
      <c r="B1323" s="283"/>
      <c r="C1323" s="283"/>
      <c r="D1323" s="283"/>
      <c r="E1323" s="283"/>
      <c r="F1323" s="283"/>
      <c r="G1323" s="283"/>
      <c r="H1323" s="283"/>
      <c r="I1323" s="300"/>
      <c r="J1323" s="284"/>
      <c r="K1323" s="285"/>
      <c r="L1323" s="285"/>
    </row>
    <row r="1324" spans="1:12">
      <c r="A1324" s="288"/>
      <c r="B1324" s="283"/>
      <c r="C1324" s="283"/>
      <c r="D1324" s="283"/>
      <c r="E1324" s="283"/>
      <c r="F1324" s="283"/>
      <c r="G1324" s="283"/>
      <c r="H1324" s="283"/>
      <c r="I1324" s="300"/>
      <c r="J1324" s="284"/>
      <c r="K1324" s="285"/>
      <c r="L1324" s="285"/>
    </row>
    <row r="1325" spans="1:12">
      <c r="A1325" s="288"/>
      <c r="B1325" s="283"/>
      <c r="C1325" s="283"/>
      <c r="D1325" s="283"/>
      <c r="E1325" s="283"/>
      <c r="F1325" s="283"/>
      <c r="G1325" s="283"/>
      <c r="H1325" s="283"/>
      <c r="I1325" s="300"/>
      <c r="J1325" s="284"/>
      <c r="K1325" s="285"/>
      <c r="L1325" s="285"/>
    </row>
    <row r="1326" spans="1:12">
      <c r="A1326" s="288"/>
      <c r="B1326" s="283"/>
      <c r="C1326" s="283"/>
      <c r="D1326" s="283"/>
      <c r="E1326" s="283"/>
      <c r="F1326" s="283"/>
      <c r="G1326" s="283"/>
      <c r="H1326" s="283"/>
      <c r="I1326" s="300"/>
      <c r="J1326" s="284"/>
      <c r="K1326" s="285"/>
      <c r="L1326" s="285"/>
    </row>
    <row r="1327" spans="1:12">
      <c r="A1327" s="288"/>
      <c r="B1327" s="283"/>
      <c r="C1327" s="283"/>
      <c r="D1327" s="283"/>
      <c r="E1327" s="283"/>
      <c r="F1327" s="283"/>
      <c r="G1327" s="283"/>
      <c r="H1327" s="283"/>
      <c r="I1327" s="300"/>
      <c r="J1327" s="284"/>
      <c r="K1327" s="285"/>
      <c r="L1327" s="285"/>
    </row>
    <row r="1328" spans="1:12">
      <c r="A1328" s="288"/>
      <c r="B1328" s="283"/>
      <c r="C1328" s="283"/>
      <c r="D1328" s="283"/>
      <c r="E1328" s="283"/>
      <c r="F1328" s="283"/>
      <c r="G1328" s="283"/>
      <c r="H1328" s="283"/>
      <c r="I1328" s="300"/>
      <c r="J1328" s="284"/>
      <c r="K1328" s="285"/>
      <c r="L1328" s="285"/>
    </row>
    <row r="1329" spans="1:12">
      <c r="A1329" s="288"/>
      <c r="B1329" s="283"/>
      <c r="C1329" s="283"/>
      <c r="D1329" s="283"/>
      <c r="E1329" s="283"/>
      <c r="F1329" s="283"/>
      <c r="G1329" s="283"/>
      <c r="H1329" s="283"/>
      <c r="I1329" s="300"/>
      <c r="J1329" s="284"/>
      <c r="K1329" s="285"/>
      <c r="L1329" s="285"/>
    </row>
    <row r="1330" spans="1:12">
      <c r="A1330" s="288"/>
      <c r="B1330" s="283"/>
      <c r="C1330" s="283"/>
      <c r="D1330" s="283"/>
      <c r="E1330" s="283"/>
      <c r="F1330" s="283"/>
      <c r="G1330" s="283"/>
      <c r="H1330" s="283"/>
      <c r="I1330" s="300"/>
      <c r="J1330" s="284"/>
      <c r="K1330" s="285"/>
      <c r="L1330" s="285"/>
    </row>
    <row r="1331" spans="1:12">
      <c r="A1331" s="288"/>
      <c r="B1331" s="283"/>
      <c r="C1331" s="283"/>
      <c r="D1331" s="283"/>
      <c r="E1331" s="283"/>
      <c r="F1331" s="283"/>
      <c r="G1331" s="283"/>
      <c r="H1331" s="283"/>
      <c r="I1331" s="300"/>
      <c r="J1331" s="284"/>
      <c r="K1331" s="285"/>
      <c r="L1331" s="285"/>
    </row>
    <row r="1332" spans="1:12">
      <c r="A1332" s="288"/>
      <c r="B1332" s="283"/>
      <c r="C1332" s="283"/>
      <c r="D1332" s="283"/>
      <c r="E1332" s="283"/>
      <c r="F1332" s="283"/>
      <c r="G1332" s="283"/>
      <c r="H1332" s="283"/>
      <c r="I1332" s="300"/>
      <c r="J1332" s="284"/>
      <c r="K1332" s="285"/>
      <c r="L1332" s="285"/>
    </row>
    <row r="1333" spans="1:12">
      <c r="A1333" s="288"/>
      <c r="B1333" s="283"/>
      <c r="C1333" s="283"/>
      <c r="D1333" s="283"/>
      <c r="E1333" s="283"/>
      <c r="F1333" s="283"/>
      <c r="G1333" s="283"/>
      <c r="H1333" s="283"/>
      <c r="I1333" s="300"/>
      <c r="J1333" s="284"/>
      <c r="K1333" s="285"/>
      <c r="L1333" s="285"/>
    </row>
    <row r="1334" spans="1:12">
      <c r="A1334" s="288"/>
      <c r="B1334" s="283"/>
      <c r="C1334" s="283"/>
      <c r="D1334" s="283"/>
      <c r="E1334" s="283"/>
      <c r="F1334" s="283"/>
      <c r="G1334" s="283"/>
      <c r="H1334" s="283"/>
      <c r="I1334" s="300"/>
      <c r="J1334" s="284"/>
      <c r="K1334" s="285"/>
      <c r="L1334" s="285"/>
    </row>
    <row r="1335" spans="1:12">
      <c r="A1335" s="288"/>
      <c r="B1335" s="283"/>
      <c r="C1335" s="283"/>
      <c r="D1335" s="283"/>
      <c r="E1335" s="283"/>
      <c r="F1335" s="283"/>
      <c r="G1335" s="283"/>
      <c r="H1335" s="283"/>
      <c r="I1335" s="300"/>
      <c r="J1335" s="284"/>
      <c r="K1335" s="285"/>
      <c r="L1335" s="285"/>
    </row>
    <row r="1336" spans="1:12">
      <c r="A1336" s="288"/>
      <c r="B1336" s="283"/>
      <c r="C1336" s="283"/>
      <c r="D1336" s="283"/>
      <c r="E1336" s="283"/>
      <c r="F1336" s="283"/>
      <c r="G1336" s="283"/>
      <c r="H1336" s="283"/>
      <c r="I1336" s="300"/>
      <c r="J1336" s="284"/>
      <c r="K1336" s="285"/>
      <c r="L1336" s="285"/>
    </row>
    <row r="1337" spans="1:12">
      <c r="A1337" s="288"/>
      <c r="B1337" s="283"/>
      <c r="C1337" s="283"/>
      <c r="D1337" s="283"/>
      <c r="E1337" s="283"/>
      <c r="F1337" s="283"/>
      <c r="G1337" s="283"/>
      <c r="H1337" s="283"/>
      <c r="I1337" s="300"/>
      <c r="J1337" s="284"/>
      <c r="K1337" s="285"/>
      <c r="L1337" s="285"/>
    </row>
    <row r="1338" spans="1:12">
      <c r="A1338" s="288"/>
      <c r="B1338" s="283"/>
      <c r="C1338" s="283"/>
      <c r="D1338" s="283"/>
      <c r="E1338" s="283"/>
      <c r="F1338" s="283"/>
      <c r="G1338" s="283"/>
      <c r="H1338" s="283"/>
      <c r="I1338" s="300"/>
      <c r="J1338" s="284"/>
      <c r="K1338" s="285"/>
      <c r="L1338" s="285"/>
    </row>
    <row r="1339" spans="1:12">
      <c r="A1339" s="288"/>
      <c r="B1339" s="283"/>
      <c r="C1339" s="283"/>
      <c r="D1339" s="283"/>
      <c r="E1339" s="283"/>
      <c r="F1339" s="283"/>
      <c r="G1339" s="283"/>
      <c r="H1339" s="283"/>
      <c r="I1339" s="300"/>
      <c r="J1339" s="284"/>
      <c r="K1339" s="285"/>
      <c r="L1339" s="285"/>
    </row>
    <row r="1340" spans="1:12">
      <c r="A1340" s="288"/>
      <c r="B1340" s="283"/>
      <c r="C1340" s="283"/>
      <c r="D1340" s="283"/>
      <c r="E1340" s="283"/>
      <c r="F1340" s="283"/>
      <c r="G1340" s="283"/>
      <c r="H1340" s="283"/>
      <c r="I1340" s="300"/>
      <c r="J1340" s="284"/>
      <c r="K1340" s="285"/>
      <c r="L1340" s="285"/>
    </row>
    <row r="1341" spans="1:12">
      <c r="A1341" s="288"/>
      <c r="B1341" s="283"/>
      <c r="C1341" s="283"/>
      <c r="D1341" s="283"/>
      <c r="E1341" s="283"/>
      <c r="F1341" s="283"/>
      <c r="G1341" s="283"/>
      <c r="H1341" s="283"/>
      <c r="I1341" s="300"/>
      <c r="J1341" s="284"/>
      <c r="K1341" s="285"/>
      <c r="L1341" s="285"/>
    </row>
    <row r="1342" spans="1:12">
      <c r="A1342" s="288"/>
      <c r="B1342" s="283"/>
      <c r="C1342" s="283"/>
      <c r="D1342" s="283"/>
      <c r="E1342" s="283"/>
      <c r="F1342" s="283"/>
      <c r="G1342" s="283"/>
      <c r="H1342" s="283"/>
      <c r="I1342" s="300"/>
      <c r="J1342" s="284"/>
      <c r="K1342" s="285"/>
      <c r="L1342" s="285"/>
    </row>
    <row r="1343" spans="1:12">
      <c r="A1343" s="288"/>
      <c r="B1343" s="283"/>
      <c r="C1343" s="283"/>
      <c r="D1343" s="283"/>
      <c r="E1343" s="283"/>
      <c r="F1343" s="283"/>
      <c r="G1343" s="283"/>
      <c r="H1343" s="283"/>
      <c r="I1343" s="300"/>
      <c r="J1343" s="284"/>
      <c r="K1343" s="285"/>
      <c r="L1343" s="285"/>
    </row>
    <row r="1344" spans="1:12">
      <c r="A1344" s="288"/>
      <c r="B1344" s="283"/>
      <c r="C1344" s="283"/>
      <c r="D1344" s="283"/>
      <c r="E1344" s="283"/>
      <c r="F1344" s="283"/>
      <c r="G1344" s="283"/>
      <c r="H1344" s="283"/>
      <c r="I1344" s="300"/>
      <c r="J1344" s="284"/>
      <c r="K1344" s="285"/>
      <c r="L1344" s="285"/>
    </row>
    <row r="1345" spans="1:12">
      <c r="A1345" s="288"/>
      <c r="B1345" s="283"/>
      <c r="C1345" s="283"/>
      <c r="D1345" s="283"/>
      <c r="E1345" s="283"/>
      <c r="F1345" s="283"/>
      <c r="G1345" s="283"/>
      <c r="H1345" s="283"/>
      <c r="I1345" s="300"/>
      <c r="J1345" s="284"/>
      <c r="K1345" s="285"/>
      <c r="L1345" s="285"/>
    </row>
    <row r="1346" spans="1:12">
      <c r="A1346" s="288"/>
      <c r="B1346" s="283"/>
      <c r="C1346" s="283"/>
      <c r="D1346" s="283"/>
      <c r="E1346" s="283"/>
      <c r="F1346" s="283"/>
      <c r="G1346" s="283"/>
      <c r="H1346" s="283"/>
      <c r="I1346" s="300"/>
      <c r="J1346" s="284"/>
      <c r="K1346" s="285"/>
      <c r="L1346" s="285"/>
    </row>
    <row r="1347" spans="1:12">
      <c r="A1347" s="288"/>
      <c r="B1347" s="283"/>
      <c r="C1347" s="283"/>
      <c r="D1347" s="283"/>
      <c r="E1347" s="283"/>
      <c r="F1347" s="283"/>
      <c r="G1347" s="283"/>
      <c r="H1347" s="283"/>
      <c r="I1347" s="300"/>
      <c r="J1347" s="284"/>
      <c r="K1347" s="285"/>
      <c r="L1347" s="285"/>
    </row>
    <row r="1348" spans="1:12">
      <c r="A1348" s="288"/>
      <c r="B1348" s="283"/>
      <c r="C1348" s="283"/>
      <c r="D1348" s="283"/>
      <c r="E1348" s="283"/>
      <c r="F1348" s="283"/>
      <c r="G1348" s="283"/>
      <c r="H1348" s="283"/>
      <c r="I1348" s="300"/>
      <c r="J1348" s="284"/>
      <c r="K1348" s="285"/>
      <c r="L1348" s="285"/>
    </row>
    <row r="1349" spans="1:12">
      <c r="A1349" s="288"/>
      <c r="B1349" s="283"/>
      <c r="C1349" s="283"/>
      <c r="D1349" s="283"/>
      <c r="E1349" s="283"/>
      <c r="F1349" s="283"/>
      <c r="G1349" s="283"/>
      <c r="H1349" s="283"/>
      <c r="I1349" s="300"/>
      <c r="J1349" s="284"/>
      <c r="K1349" s="285"/>
      <c r="L1349" s="285"/>
    </row>
    <row r="1350" spans="1:12">
      <c r="A1350" s="288"/>
      <c r="B1350" s="283"/>
      <c r="C1350" s="283"/>
      <c r="D1350" s="283"/>
      <c r="E1350" s="283"/>
      <c r="F1350" s="283"/>
      <c r="G1350" s="283"/>
      <c r="H1350" s="283"/>
      <c r="I1350" s="300"/>
      <c r="J1350" s="284"/>
      <c r="K1350" s="285"/>
      <c r="L1350" s="285"/>
    </row>
    <row r="1351" spans="1:12">
      <c r="A1351" s="288"/>
      <c r="B1351" s="283"/>
      <c r="C1351" s="283"/>
      <c r="D1351" s="283"/>
      <c r="E1351" s="283"/>
      <c r="F1351" s="283"/>
      <c r="G1351" s="283"/>
      <c r="H1351" s="283"/>
      <c r="I1351" s="300"/>
      <c r="J1351" s="284"/>
      <c r="K1351" s="285"/>
      <c r="L1351" s="285"/>
    </row>
    <row r="1352" spans="1:12">
      <c r="A1352" s="288"/>
      <c r="B1352" s="283"/>
      <c r="C1352" s="283"/>
      <c r="D1352" s="283"/>
      <c r="E1352" s="283"/>
      <c r="F1352" s="283"/>
      <c r="G1352" s="283"/>
      <c r="H1352" s="283"/>
      <c r="I1352" s="300"/>
      <c r="J1352" s="284"/>
      <c r="K1352" s="285"/>
      <c r="L1352" s="285"/>
    </row>
    <row r="1353" spans="1:12">
      <c r="A1353" s="288"/>
      <c r="B1353" s="283"/>
      <c r="C1353" s="283"/>
      <c r="D1353" s="283"/>
      <c r="E1353" s="283"/>
      <c r="F1353" s="283"/>
      <c r="G1353" s="283"/>
      <c r="H1353" s="283"/>
      <c r="I1353" s="300"/>
      <c r="J1353" s="284"/>
      <c r="K1353" s="285"/>
      <c r="L1353" s="285"/>
    </row>
    <row r="1354" spans="1:12">
      <c r="A1354" s="288"/>
      <c r="B1354" s="283"/>
      <c r="C1354" s="283"/>
      <c r="D1354" s="283"/>
      <c r="E1354" s="283"/>
      <c r="F1354" s="283"/>
      <c r="G1354" s="283"/>
      <c r="H1354" s="283"/>
      <c r="I1354" s="300"/>
      <c r="J1354" s="284"/>
      <c r="K1354" s="285"/>
      <c r="L1354" s="285"/>
    </row>
    <row r="1355" spans="1:12">
      <c r="A1355" s="288"/>
      <c r="B1355" s="283"/>
      <c r="C1355" s="283"/>
      <c r="D1355" s="283"/>
      <c r="E1355" s="283"/>
      <c r="F1355" s="283"/>
      <c r="G1355" s="283"/>
      <c r="H1355" s="283"/>
      <c r="I1355" s="300"/>
      <c r="J1355" s="284"/>
      <c r="K1355" s="285"/>
      <c r="L1355" s="285"/>
    </row>
    <row r="1356" spans="1:12">
      <c r="A1356" s="288"/>
      <c r="B1356" s="283"/>
      <c r="C1356" s="283"/>
      <c r="D1356" s="283"/>
      <c r="E1356" s="283"/>
      <c r="F1356" s="283"/>
      <c r="G1356" s="283"/>
      <c r="H1356" s="283"/>
      <c r="I1356" s="300"/>
      <c r="J1356" s="284"/>
      <c r="K1356" s="285"/>
      <c r="L1356" s="285"/>
    </row>
    <row r="1357" spans="1:12">
      <c r="A1357" s="288"/>
      <c r="B1357" s="283"/>
      <c r="C1357" s="283"/>
      <c r="D1357" s="283"/>
      <c r="E1357" s="283"/>
      <c r="F1357" s="283"/>
      <c r="G1357" s="283"/>
      <c r="H1357" s="283"/>
      <c r="I1357" s="300"/>
      <c r="J1357" s="284"/>
      <c r="K1357" s="285"/>
      <c r="L1357" s="285"/>
    </row>
    <row r="1358" spans="1:12">
      <c r="A1358" s="288"/>
      <c r="B1358" s="283"/>
      <c r="C1358" s="283"/>
      <c r="D1358" s="283"/>
      <c r="E1358" s="283"/>
      <c r="F1358" s="283"/>
      <c r="G1358" s="283"/>
      <c r="H1358" s="283"/>
      <c r="I1358" s="300"/>
      <c r="J1358" s="284"/>
      <c r="K1358" s="285"/>
      <c r="L1358" s="285"/>
    </row>
    <row r="1359" spans="1:12">
      <c r="A1359" s="288"/>
      <c r="B1359" s="283"/>
      <c r="C1359" s="283"/>
      <c r="D1359" s="283"/>
      <c r="E1359" s="283"/>
      <c r="F1359" s="283"/>
      <c r="G1359" s="283"/>
      <c r="H1359" s="283"/>
      <c r="I1359" s="300"/>
      <c r="J1359" s="284"/>
      <c r="K1359" s="285"/>
      <c r="L1359" s="285"/>
    </row>
    <row r="1360" spans="1:12">
      <c r="A1360" s="288"/>
      <c r="B1360" s="283"/>
      <c r="C1360" s="283"/>
      <c r="D1360" s="283"/>
      <c r="E1360" s="283"/>
      <c r="F1360" s="283"/>
      <c r="G1360" s="283"/>
      <c r="H1360" s="283"/>
      <c r="I1360" s="300"/>
      <c r="J1360" s="284"/>
      <c r="K1360" s="285"/>
      <c r="L1360" s="285"/>
    </row>
    <row r="1361" spans="1:12">
      <c r="A1361" s="288"/>
      <c r="B1361" s="283"/>
      <c r="C1361" s="283"/>
      <c r="D1361" s="283"/>
      <c r="E1361" s="283"/>
      <c r="F1361" s="283"/>
      <c r="G1361" s="283"/>
      <c r="H1361" s="283"/>
      <c r="I1361" s="300"/>
      <c r="J1361" s="284"/>
      <c r="K1361" s="285"/>
      <c r="L1361" s="285"/>
    </row>
    <row r="1362" spans="1:12">
      <c r="A1362" s="288"/>
      <c r="B1362" s="283"/>
      <c r="C1362" s="283"/>
      <c r="D1362" s="283"/>
      <c r="E1362" s="283"/>
      <c r="F1362" s="283"/>
      <c r="G1362" s="283"/>
      <c r="H1362" s="283"/>
      <c r="I1362" s="300"/>
      <c r="J1362" s="284"/>
      <c r="K1362" s="285"/>
      <c r="L1362" s="285"/>
    </row>
    <row r="1363" spans="1:12">
      <c r="A1363" s="288"/>
      <c r="B1363" s="283"/>
      <c r="C1363" s="283"/>
      <c r="D1363" s="283"/>
      <c r="E1363" s="283"/>
      <c r="F1363" s="283"/>
      <c r="G1363" s="283"/>
      <c r="H1363" s="283"/>
      <c r="I1363" s="300"/>
      <c r="J1363" s="284"/>
      <c r="K1363" s="285"/>
      <c r="L1363" s="285"/>
    </row>
    <row r="1364" spans="1:12">
      <c r="A1364" s="288"/>
      <c r="B1364" s="283"/>
      <c r="C1364" s="283"/>
      <c r="D1364" s="283"/>
      <c r="E1364" s="283"/>
      <c r="F1364" s="283"/>
      <c r="G1364" s="283"/>
      <c r="H1364" s="283"/>
      <c r="I1364" s="300"/>
      <c r="J1364" s="284"/>
      <c r="K1364" s="285"/>
      <c r="L1364" s="285"/>
    </row>
    <row r="1365" spans="1:12">
      <c r="A1365" s="288"/>
      <c r="B1365" s="283"/>
      <c r="C1365" s="283"/>
      <c r="D1365" s="283"/>
      <c r="E1365" s="283"/>
      <c r="F1365" s="283"/>
      <c r="G1365" s="283"/>
      <c r="H1365" s="283"/>
      <c r="I1365" s="300"/>
      <c r="J1365" s="284"/>
      <c r="K1365" s="285"/>
      <c r="L1365" s="285"/>
    </row>
    <row r="1366" spans="1:12">
      <c r="A1366" s="288"/>
      <c r="B1366" s="283"/>
      <c r="C1366" s="283"/>
      <c r="D1366" s="283"/>
      <c r="E1366" s="283"/>
      <c r="F1366" s="283"/>
      <c r="G1366" s="283"/>
      <c r="H1366" s="283"/>
      <c r="I1366" s="300"/>
      <c r="J1366" s="284"/>
      <c r="K1366" s="285"/>
      <c r="L1366" s="285"/>
    </row>
    <row r="1367" spans="1:12">
      <c r="A1367" s="288"/>
      <c r="B1367" s="283"/>
      <c r="C1367" s="283"/>
      <c r="D1367" s="283"/>
      <c r="E1367" s="283"/>
      <c r="F1367" s="283"/>
      <c r="G1367" s="283"/>
      <c r="H1367" s="283"/>
      <c r="I1367" s="300"/>
      <c r="J1367" s="284"/>
      <c r="K1367" s="285"/>
      <c r="L1367" s="285"/>
    </row>
    <row r="1368" spans="1:12">
      <c r="A1368" s="288"/>
      <c r="B1368" s="283"/>
      <c r="C1368" s="283"/>
      <c r="D1368" s="283"/>
      <c r="E1368" s="283"/>
      <c r="F1368" s="283"/>
      <c r="G1368" s="283"/>
      <c r="H1368" s="283"/>
      <c r="I1368" s="300"/>
      <c r="J1368" s="284"/>
      <c r="K1368" s="285"/>
      <c r="L1368" s="285"/>
    </row>
    <row r="1369" spans="1:12">
      <c r="A1369" s="288"/>
      <c r="B1369" s="283"/>
      <c r="C1369" s="283"/>
      <c r="D1369" s="283"/>
      <c r="E1369" s="283"/>
      <c r="F1369" s="283"/>
      <c r="G1369" s="283"/>
      <c r="H1369" s="283"/>
      <c r="I1369" s="300"/>
      <c r="J1369" s="284"/>
      <c r="K1369" s="285"/>
      <c r="L1369" s="285"/>
    </row>
    <row r="1370" spans="1:12">
      <c r="A1370" s="288"/>
      <c r="B1370" s="283"/>
      <c r="C1370" s="283"/>
      <c r="D1370" s="283"/>
      <c r="E1370" s="283"/>
      <c r="F1370" s="283"/>
      <c r="G1370" s="283"/>
      <c r="H1370" s="283"/>
      <c r="I1370" s="300"/>
      <c r="J1370" s="284"/>
      <c r="K1370" s="285"/>
      <c r="L1370" s="285"/>
    </row>
    <row r="1371" spans="1:12">
      <c r="A1371" s="288"/>
      <c r="B1371" s="283"/>
      <c r="C1371" s="283"/>
      <c r="D1371" s="283"/>
      <c r="E1371" s="283"/>
      <c r="F1371" s="283"/>
      <c r="G1371" s="283"/>
      <c r="H1371" s="283"/>
      <c r="I1371" s="300"/>
      <c r="J1371" s="284"/>
      <c r="K1371" s="285"/>
      <c r="L1371" s="285"/>
    </row>
    <row r="1372" spans="1:12">
      <c r="A1372" s="288"/>
      <c r="B1372" s="283"/>
      <c r="C1372" s="283"/>
      <c r="D1372" s="283"/>
      <c r="E1372" s="283"/>
      <c r="F1372" s="283"/>
      <c r="G1372" s="283"/>
      <c r="H1372" s="283"/>
      <c r="I1372" s="300"/>
      <c r="J1372" s="284"/>
      <c r="K1372" s="285"/>
      <c r="L1372" s="285"/>
    </row>
    <row r="1373" spans="1:12">
      <c r="A1373" s="288"/>
      <c r="B1373" s="283"/>
      <c r="C1373" s="283"/>
      <c r="D1373" s="283"/>
      <c r="E1373" s="283"/>
      <c r="F1373" s="283"/>
      <c r="G1373" s="283"/>
      <c r="H1373" s="283"/>
      <c r="I1373" s="300"/>
      <c r="J1373" s="284"/>
      <c r="K1373" s="285"/>
      <c r="L1373" s="285"/>
    </row>
    <row r="1374" spans="1:12">
      <c r="A1374" s="288"/>
      <c r="B1374" s="283"/>
      <c r="C1374" s="283"/>
      <c r="D1374" s="283"/>
      <c r="E1374" s="283"/>
      <c r="F1374" s="283"/>
      <c r="G1374" s="283"/>
      <c r="H1374" s="283"/>
      <c r="I1374" s="300"/>
      <c r="J1374" s="284"/>
      <c r="K1374" s="285"/>
      <c r="L1374" s="285"/>
    </row>
    <row r="1375" spans="1:12">
      <c r="A1375" s="288"/>
      <c r="B1375" s="283"/>
      <c r="C1375" s="283"/>
      <c r="D1375" s="283"/>
      <c r="E1375" s="283"/>
      <c r="F1375" s="283"/>
      <c r="G1375" s="283"/>
      <c r="H1375" s="283"/>
      <c r="I1375" s="300"/>
      <c r="J1375" s="284"/>
      <c r="K1375" s="285"/>
      <c r="L1375" s="285"/>
    </row>
    <row r="1376" spans="1:12">
      <c r="A1376" s="288"/>
      <c r="B1376" s="283"/>
      <c r="C1376" s="283"/>
      <c r="D1376" s="283"/>
      <c r="E1376" s="283"/>
      <c r="F1376" s="283"/>
      <c r="G1376" s="283"/>
      <c r="H1376" s="283"/>
      <c r="I1376" s="300"/>
      <c r="J1376" s="284"/>
      <c r="K1376" s="285"/>
      <c r="L1376" s="285"/>
    </row>
    <row r="1377" spans="1:12">
      <c r="A1377" s="288"/>
      <c r="B1377" s="283"/>
      <c r="C1377" s="283"/>
      <c r="D1377" s="283"/>
      <c r="E1377" s="283"/>
      <c r="F1377" s="283"/>
      <c r="G1377" s="283"/>
      <c r="H1377" s="283"/>
      <c r="I1377" s="300"/>
      <c r="J1377" s="284"/>
      <c r="K1377" s="285"/>
      <c r="L1377" s="285"/>
    </row>
    <row r="1378" spans="1:12">
      <c r="A1378" s="288"/>
      <c r="B1378" s="283"/>
      <c r="C1378" s="283"/>
      <c r="D1378" s="283"/>
      <c r="E1378" s="283"/>
      <c r="F1378" s="283"/>
      <c r="G1378" s="283"/>
      <c r="H1378" s="283"/>
      <c r="I1378" s="300"/>
      <c r="J1378" s="284"/>
      <c r="K1378" s="285"/>
      <c r="L1378" s="285"/>
    </row>
    <row r="1379" spans="1:12">
      <c r="A1379" s="288"/>
      <c r="B1379" s="283"/>
      <c r="C1379" s="283"/>
      <c r="D1379" s="283"/>
      <c r="E1379" s="283"/>
      <c r="F1379" s="283"/>
      <c r="G1379" s="283"/>
      <c r="H1379" s="283"/>
      <c r="I1379" s="300"/>
      <c r="J1379" s="284"/>
      <c r="K1379" s="285"/>
      <c r="L1379" s="285"/>
    </row>
    <row r="1380" spans="1:12">
      <c r="A1380" s="288"/>
      <c r="B1380" s="283"/>
      <c r="C1380" s="283"/>
      <c r="D1380" s="283"/>
      <c r="E1380" s="283"/>
      <c r="F1380" s="283"/>
      <c r="G1380" s="283"/>
      <c r="H1380" s="283"/>
      <c r="I1380" s="300"/>
      <c r="J1380" s="284"/>
      <c r="K1380" s="285"/>
      <c r="L1380" s="285"/>
    </row>
    <row r="1381" spans="1:12">
      <c r="A1381" s="288"/>
      <c r="B1381" s="283"/>
      <c r="C1381" s="283"/>
      <c r="D1381" s="283"/>
      <c r="E1381" s="283"/>
      <c r="F1381" s="283"/>
      <c r="G1381" s="283"/>
      <c r="H1381" s="283"/>
      <c r="I1381" s="300"/>
      <c r="J1381" s="284"/>
      <c r="K1381" s="285"/>
      <c r="L1381" s="285"/>
    </row>
    <row r="1382" spans="1:12">
      <c r="A1382" s="288"/>
      <c r="B1382" s="283"/>
      <c r="C1382" s="283"/>
      <c r="D1382" s="283"/>
      <c r="E1382" s="283"/>
      <c r="F1382" s="283"/>
      <c r="G1382" s="283"/>
      <c r="H1382" s="283"/>
      <c r="I1382" s="300"/>
      <c r="J1382" s="284"/>
      <c r="K1382" s="285"/>
      <c r="L1382" s="285"/>
    </row>
    <row r="1383" spans="1:12">
      <c r="A1383" s="288"/>
      <c r="B1383" s="283"/>
      <c r="C1383" s="283"/>
      <c r="D1383" s="283"/>
      <c r="E1383" s="283"/>
      <c r="F1383" s="283"/>
      <c r="G1383" s="283"/>
      <c r="H1383" s="283"/>
      <c r="I1383" s="300"/>
      <c r="J1383" s="284"/>
      <c r="K1383" s="285"/>
      <c r="L1383" s="285"/>
    </row>
    <row r="1384" spans="1:12">
      <c r="A1384" s="288"/>
      <c r="B1384" s="283"/>
      <c r="C1384" s="283"/>
      <c r="D1384" s="283"/>
      <c r="E1384" s="283"/>
      <c r="F1384" s="283"/>
      <c r="G1384" s="283"/>
      <c r="H1384" s="283"/>
      <c r="I1384" s="300"/>
      <c r="J1384" s="284"/>
      <c r="K1384" s="285"/>
      <c r="L1384" s="285"/>
    </row>
    <row r="1385" spans="1:12">
      <c r="A1385" s="288"/>
      <c r="B1385" s="283"/>
      <c r="C1385" s="283"/>
      <c r="D1385" s="283"/>
      <c r="E1385" s="283"/>
      <c r="F1385" s="283"/>
      <c r="G1385" s="283"/>
      <c r="H1385" s="283"/>
      <c r="I1385" s="300"/>
      <c r="J1385" s="284"/>
      <c r="K1385" s="285"/>
      <c r="L1385" s="285"/>
    </row>
    <row r="1386" spans="1:12">
      <c r="A1386" s="288"/>
      <c r="B1386" s="283"/>
      <c r="C1386" s="283"/>
      <c r="D1386" s="283"/>
      <c r="E1386" s="283"/>
      <c r="F1386" s="283"/>
      <c r="G1386" s="283"/>
      <c r="H1386" s="283"/>
      <c r="I1386" s="300"/>
      <c r="J1386" s="284"/>
      <c r="K1386" s="285"/>
      <c r="L1386" s="285"/>
    </row>
    <row r="1387" spans="1:12">
      <c r="A1387" s="288"/>
      <c r="B1387" s="283"/>
      <c r="C1387" s="283"/>
      <c r="D1387" s="283"/>
      <c r="E1387" s="283"/>
      <c r="F1387" s="283"/>
      <c r="G1387" s="283"/>
      <c r="H1387" s="283"/>
      <c r="I1387" s="300"/>
      <c r="J1387" s="284"/>
      <c r="K1387" s="285"/>
      <c r="L1387" s="285"/>
    </row>
    <row r="1388" spans="1:12">
      <c r="A1388" s="288"/>
      <c r="B1388" s="283"/>
      <c r="C1388" s="283"/>
      <c r="D1388" s="283"/>
      <c r="E1388" s="283"/>
      <c r="F1388" s="283"/>
      <c r="G1388" s="283"/>
      <c r="H1388" s="283"/>
      <c r="I1388" s="300"/>
      <c r="J1388" s="284"/>
      <c r="K1388" s="285"/>
      <c r="L1388" s="285"/>
    </row>
    <row r="1389" spans="1:12">
      <c r="A1389" s="288"/>
      <c r="B1389" s="283"/>
      <c r="C1389" s="283"/>
      <c r="D1389" s="283"/>
      <c r="E1389" s="283"/>
      <c r="F1389" s="283"/>
      <c r="G1389" s="283"/>
      <c r="H1389" s="283"/>
      <c r="I1389" s="300"/>
      <c r="J1389" s="284"/>
      <c r="K1389" s="285"/>
      <c r="L1389" s="285"/>
    </row>
    <row r="1390" spans="1:12">
      <c r="A1390" s="288"/>
      <c r="B1390" s="283"/>
      <c r="C1390" s="283"/>
      <c r="D1390" s="283"/>
      <c r="E1390" s="283"/>
      <c r="F1390" s="283"/>
      <c r="G1390" s="283"/>
      <c r="H1390" s="283"/>
      <c r="I1390" s="300"/>
      <c r="J1390" s="284"/>
      <c r="K1390" s="285"/>
      <c r="L1390" s="285"/>
    </row>
    <row r="1391" spans="1:12">
      <c r="A1391" s="288"/>
      <c r="B1391" s="283"/>
      <c r="C1391" s="283"/>
      <c r="D1391" s="283"/>
      <c r="E1391" s="283"/>
      <c r="F1391" s="283"/>
      <c r="G1391" s="283"/>
      <c r="H1391" s="283"/>
      <c r="I1391" s="300"/>
      <c r="J1391" s="284"/>
      <c r="K1391" s="285"/>
      <c r="L1391" s="285"/>
    </row>
    <row r="1392" spans="1:12">
      <c r="A1392" s="288"/>
      <c r="B1392" s="283"/>
      <c r="C1392" s="283"/>
      <c r="D1392" s="283"/>
      <c r="E1392" s="283"/>
      <c r="F1392" s="283"/>
      <c r="G1392" s="283"/>
      <c r="H1392" s="283"/>
      <c r="I1392" s="300"/>
      <c r="J1392" s="284"/>
      <c r="K1392" s="285"/>
      <c r="L1392" s="285"/>
    </row>
    <row r="1393" spans="1:12">
      <c r="A1393" s="288"/>
      <c r="B1393" s="283"/>
      <c r="C1393" s="283"/>
      <c r="D1393" s="283"/>
      <c r="E1393" s="283"/>
      <c r="F1393" s="283"/>
      <c r="G1393" s="283"/>
      <c r="H1393" s="283"/>
      <c r="I1393" s="300"/>
      <c r="J1393" s="284"/>
      <c r="K1393" s="285"/>
      <c r="L1393" s="285"/>
    </row>
    <row r="1394" spans="1:12">
      <c r="A1394" s="288"/>
      <c r="B1394" s="283"/>
      <c r="C1394" s="283"/>
      <c r="D1394" s="283"/>
      <c r="E1394" s="283"/>
      <c r="F1394" s="283"/>
      <c r="G1394" s="283"/>
      <c r="H1394" s="283"/>
      <c r="I1394" s="300"/>
      <c r="J1394" s="284"/>
      <c r="K1394" s="285"/>
      <c r="L1394" s="285"/>
    </row>
    <row r="1395" spans="1:12">
      <c r="A1395" s="288"/>
      <c r="B1395" s="283"/>
      <c r="C1395" s="283"/>
      <c r="D1395" s="283"/>
      <c r="E1395" s="283"/>
      <c r="F1395" s="283"/>
      <c r="G1395" s="283"/>
      <c r="H1395" s="283"/>
      <c r="I1395" s="300"/>
      <c r="J1395" s="284"/>
      <c r="K1395" s="285"/>
      <c r="L1395" s="285"/>
    </row>
    <row r="1396" spans="1:12">
      <c r="A1396" s="288"/>
      <c r="B1396" s="283"/>
      <c r="C1396" s="283"/>
      <c r="D1396" s="283"/>
      <c r="E1396" s="283"/>
      <c r="F1396" s="283"/>
      <c r="G1396" s="283"/>
      <c r="H1396" s="283"/>
      <c r="I1396" s="300"/>
      <c r="J1396" s="284"/>
      <c r="K1396" s="285"/>
      <c r="L1396" s="285"/>
    </row>
    <row r="1397" spans="1:12">
      <c r="A1397" s="288"/>
      <c r="B1397" s="283"/>
      <c r="C1397" s="283"/>
      <c r="D1397" s="283"/>
      <c r="E1397" s="283"/>
      <c r="F1397" s="283"/>
      <c r="G1397" s="283"/>
      <c r="H1397" s="283"/>
      <c r="I1397" s="300"/>
      <c r="J1397" s="284"/>
      <c r="K1397" s="285"/>
      <c r="L1397" s="285"/>
    </row>
    <row r="1398" spans="1:12">
      <c r="A1398" s="288"/>
      <c r="B1398" s="283"/>
      <c r="C1398" s="283"/>
      <c r="D1398" s="283"/>
      <c r="E1398" s="283"/>
      <c r="F1398" s="283"/>
      <c r="G1398" s="283"/>
      <c r="H1398" s="283"/>
      <c r="I1398" s="300"/>
      <c r="J1398" s="284"/>
      <c r="K1398" s="285"/>
      <c r="L1398" s="285"/>
    </row>
    <row r="1399" spans="1:12">
      <c r="A1399" s="288"/>
      <c r="B1399" s="283"/>
      <c r="C1399" s="283"/>
      <c r="D1399" s="283"/>
      <c r="E1399" s="283"/>
      <c r="F1399" s="283"/>
      <c r="G1399" s="283"/>
      <c r="H1399" s="283"/>
      <c r="I1399" s="300"/>
      <c r="J1399" s="284"/>
      <c r="K1399" s="285"/>
      <c r="L1399" s="285"/>
    </row>
    <row r="1400" spans="1:12">
      <c r="A1400" s="288"/>
      <c r="B1400" s="283"/>
      <c r="C1400" s="283"/>
      <c r="D1400" s="283"/>
      <c r="E1400" s="283"/>
      <c r="F1400" s="283"/>
      <c r="G1400" s="283"/>
      <c r="H1400" s="283"/>
      <c r="I1400" s="300"/>
      <c r="J1400" s="284"/>
      <c r="K1400" s="285"/>
      <c r="L1400" s="285"/>
    </row>
    <row r="1401" spans="1:12">
      <c r="A1401" s="288"/>
      <c r="B1401" s="283"/>
      <c r="C1401" s="283"/>
      <c r="D1401" s="283"/>
      <c r="E1401" s="283"/>
      <c r="F1401" s="283"/>
      <c r="G1401" s="283"/>
      <c r="H1401" s="283"/>
      <c r="I1401" s="300"/>
      <c r="J1401" s="284"/>
      <c r="K1401" s="285"/>
      <c r="L1401" s="285"/>
    </row>
    <row r="1402" spans="1:12">
      <c r="A1402" s="288"/>
      <c r="B1402" s="283"/>
      <c r="C1402" s="283"/>
      <c r="D1402" s="283"/>
      <c r="E1402" s="283"/>
      <c r="F1402" s="283"/>
      <c r="G1402" s="283"/>
      <c r="H1402" s="283"/>
      <c r="I1402" s="300"/>
      <c r="J1402" s="284"/>
      <c r="K1402" s="285"/>
      <c r="L1402" s="285"/>
    </row>
    <row r="1403" spans="1:12">
      <c r="A1403" s="288"/>
      <c r="B1403" s="283"/>
      <c r="C1403" s="283"/>
      <c r="D1403" s="283"/>
      <c r="E1403" s="283"/>
      <c r="F1403" s="283"/>
      <c r="G1403" s="283"/>
      <c r="H1403" s="283"/>
      <c r="I1403" s="300"/>
      <c r="J1403" s="284"/>
      <c r="K1403" s="285"/>
      <c r="L1403" s="285"/>
    </row>
    <row r="1404" spans="1:12">
      <c r="A1404" s="288"/>
      <c r="B1404" s="283"/>
      <c r="C1404" s="283"/>
      <c r="D1404" s="283"/>
      <c r="E1404" s="283"/>
      <c r="F1404" s="283"/>
      <c r="G1404" s="283"/>
      <c r="H1404" s="283"/>
      <c r="I1404" s="300"/>
      <c r="J1404" s="284"/>
      <c r="K1404" s="285"/>
      <c r="L1404" s="285"/>
    </row>
    <row r="1405" spans="1:12">
      <c r="A1405" s="288"/>
      <c r="B1405" s="283"/>
      <c r="C1405" s="283"/>
      <c r="D1405" s="283"/>
      <c r="E1405" s="283"/>
      <c r="F1405" s="283"/>
      <c r="G1405" s="283"/>
      <c r="H1405" s="283"/>
      <c r="I1405" s="300"/>
      <c r="J1405" s="284"/>
      <c r="K1405" s="285"/>
      <c r="L1405" s="285"/>
    </row>
    <row r="1406" spans="1:12">
      <c r="A1406" s="288"/>
      <c r="B1406" s="283"/>
      <c r="C1406" s="283"/>
      <c r="D1406" s="283"/>
      <c r="E1406" s="283"/>
      <c r="F1406" s="283"/>
      <c r="G1406" s="283"/>
      <c r="H1406" s="283"/>
      <c r="I1406" s="300"/>
      <c r="J1406" s="284"/>
      <c r="K1406" s="285"/>
      <c r="L1406" s="285"/>
    </row>
    <row r="1407" spans="1:12">
      <c r="A1407" s="288"/>
      <c r="B1407" s="283"/>
      <c r="C1407" s="283"/>
      <c r="D1407" s="283"/>
      <c r="E1407" s="283"/>
      <c r="F1407" s="283"/>
      <c r="G1407" s="283"/>
      <c r="H1407" s="283"/>
      <c r="I1407" s="300"/>
      <c r="J1407" s="284"/>
      <c r="K1407" s="285"/>
      <c r="L1407" s="285"/>
    </row>
    <row r="1408" spans="1:12">
      <c r="A1408" s="288"/>
      <c r="B1408" s="283"/>
      <c r="C1408" s="283"/>
      <c r="D1408" s="283"/>
      <c r="E1408" s="283"/>
      <c r="F1408" s="283"/>
      <c r="G1408" s="283"/>
      <c r="H1408" s="283"/>
      <c r="I1408" s="300"/>
      <c r="J1408" s="284"/>
      <c r="K1408" s="285"/>
      <c r="L1408" s="285"/>
    </row>
    <row r="1409" spans="1:12">
      <c r="A1409" s="288"/>
      <c r="B1409" s="283"/>
      <c r="C1409" s="283"/>
      <c r="D1409" s="283"/>
      <c r="E1409" s="283"/>
      <c r="F1409" s="283"/>
      <c r="G1409" s="283"/>
      <c r="H1409" s="283"/>
      <c r="I1409" s="300"/>
      <c r="J1409" s="284"/>
      <c r="K1409" s="285"/>
      <c r="L1409" s="285"/>
    </row>
    <row r="1410" spans="1:12">
      <c r="A1410" s="288"/>
      <c r="B1410" s="283"/>
      <c r="C1410" s="283"/>
      <c r="D1410" s="283"/>
      <c r="E1410" s="283"/>
      <c r="F1410" s="283"/>
      <c r="G1410" s="283"/>
      <c r="H1410" s="283"/>
      <c r="I1410" s="300"/>
      <c r="J1410" s="284"/>
      <c r="K1410" s="285"/>
      <c r="L1410" s="285"/>
    </row>
    <row r="1411" spans="1:12">
      <c r="A1411" s="288"/>
      <c r="B1411" s="283"/>
      <c r="C1411" s="283"/>
      <c r="D1411" s="283"/>
      <c r="E1411" s="283"/>
      <c r="F1411" s="283"/>
      <c r="G1411" s="283"/>
      <c r="H1411" s="283"/>
      <c r="I1411" s="300"/>
      <c r="J1411" s="284"/>
      <c r="K1411" s="285"/>
      <c r="L1411" s="285"/>
    </row>
    <row r="1412" spans="1:12">
      <c r="A1412" s="288"/>
      <c r="B1412" s="283"/>
      <c r="C1412" s="283"/>
      <c r="D1412" s="283"/>
      <c r="E1412" s="283"/>
      <c r="F1412" s="283"/>
      <c r="G1412" s="283"/>
      <c r="H1412" s="283"/>
      <c r="I1412" s="300"/>
      <c r="J1412" s="284"/>
      <c r="K1412" s="285"/>
      <c r="L1412" s="285"/>
    </row>
    <row r="1413" spans="1:12">
      <c r="A1413" s="288"/>
      <c r="B1413" s="283"/>
      <c r="C1413" s="283"/>
      <c r="D1413" s="283"/>
      <c r="E1413" s="283"/>
      <c r="F1413" s="283"/>
      <c r="G1413" s="283"/>
      <c r="H1413" s="283"/>
      <c r="I1413" s="300"/>
      <c r="J1413" s="284"/>
      <c r="K1413" s="285"/>
      <c r="L1413" s="285"/>
    </row>
    <row r="1414" spans="1:12">
      <c r="A1414" s="288"/>
      <c r="B1414" s="283"/>
      <c r="C1414" s="283"/>
      <c r="D1414" s="283"/>
      <c r="E1414" s="283"/>
      <c r="F1414" s="283"/>
      <c r="G1414" s="283"/>
      <c r="H1414" s="283"/>
      <c r="I1414" s="300"/>
      <c r="J1414" s="284"/>
      <c r="K1414" s="285"/>
      <c r="L1414" s="285"/>
    </row>
    <row r="1415" spans="1:12">
      <c r="A1415" s="288"/>
      <c r="B1415" s="283"/>
      <c r="C1415" s="283"/>
      <c r="D1415" s="283"/>
      <c r="E1415" s="283"/>
      <c r="F1415" s="283"/>
      <c r="G1415" s="283"/>
      <c r="H1415" s="283"/>
      <c r="I1415" s="300"/>
      <c r="J1415" s="284"/>
      <c r="K1415" s="285"/>
      <c r="L1415" s="285"/>
    </row>
    <row r="1416" spans="1:12">
      <c r="A1416" s="288"/>
      <c r="B1416" s="283"/>
      <c r="C1416" s="283"/>
      <c r="D1416" s="283"/>
      <c r="E1416" s="283"/>
      <c r="F1416" s="283"/>
      <c r="G1416" s="283"/>
      <c r="H1416" s="283"/>
      <c r="I1416" s="300"/>
      <c r="J1416" s="284"/>
      <c r="K1416" s="285"/>
      <c r="L1416" s="285"/>
    </row>
    <row r="1417" spans="1:12">
      <c r="A1417" s="288"/>
      <c r="B1417" s="283"/>
      <c r="C1417" s="283"/>
      <c r="D1417" s="283"/>
      <c r="E1417" s="283"/>
      <c r="F1417" s="283"/>
      <c r="G1417" s="283"/>
      <c r="H1417" s="283"/>
      <c r="I1417" s="300"/>
      <c r="J1417" s="284"/>
      <c r="K1417" s="285"/>
      <c r="L1417" s="285"/>
    </row>
    <row r="1418" spans="1:12">
      <c r="A1418" s="288"/>
      <c r="B1418" s="283"/>
      <c r="C1418" s="283"/>
      <c r="D1418" s="283"/>
      <c r="E1418" s="283"/>
      <c r="F1418" s="283"/>
      <c r="G1418" s="283"/>
      <c r="H1418" s="283"/>
      <c r="I1418" s="300"/>
      <c r="J1418" s="284"/>
      <c r="K1418" s="285"/>
      <c r="L1418" s="285"/>
    </row>
    <row r="1419" spans="1:12">
      <c r="A1419" s="288"/>
      <c r="B1419" s="283"/>
      <c r="C1419" s="283"/>
      <c r="D1419" s="283"/>
      <c r="E1419" s="283"/>
      <c r="F1419" s="283"/>
      <c r="G1419" s="283"/>
      <c r="H1419" s="283"/>
      <c r="I1419" s="300"/>
      <c r="J1419" s="284"/>
      <c r="K1419" s="285"/>
      <c r="L1419" s="285"/>
    </row>
    <row r="1420" spans="1:12">
      <c r="A1420" s="288"/>
      <c r="B1420" s="283"/>
      <c r="C1420" s="283"/>
      <c r="D1420" s="283"/>
      <c r="E1420" s="283"/>
      <c r="F1420" s="283"/>
      <c r="G1420" s="283"/>
      <c r="H1420" s="283"/>
      <c r="I1420" s="300"/>
      <c r="J1420" s="284"/>
      <c r="K1420" s="285"/>
      <c r="L1420" s="285"/>
    </row>
    <row r="1421" spans="1:12">
      <c r="A1421" s="288"/>
      <c r="B1421" s="283"/>
      <c r="C1421" s="283"/>
      <c r="D1421" s="283"/>
      <c r="E1421" s="283"/>
      <c r="F1421" s="283"/>
      <c r="G1421" s="283"/>
      <c r="H1421" s="283"/>
      <c r="I1421" s="300"/>
      <c r="J1421" s="284"/>
      <c r="K1421" s="285"/>
      <c r="L1421" s="285"/>
    </row>
    <row r="1422" spans="1:12">
      <c r="A1422" s="288"/>
      <c r="B1422" s="283"/>
      <c r="C1422" s="283"/>
      <c r="D1422" s="283"/>
      <c r="E1422" s="283"/>
      <c r="F1422" s="283"/>
      <c r="G1422" s="283"/>
      <c r="H1422" s="283"/>
      <c r="I1422" s="300"/>
      <c r="J1422" s="284"/>
      <c r="K1422" s="285"/>
      <c r="L1422" s="285"/>
    </row>
    <row r="1423" spans="1:12">
      <c r="A1423" s="288"/>
      <c r="B1423" s="283"/>
      <c r="C1423" s="283"/>
      <c r="D1423" s="283"/>
      <c r="E1423" s="283"/>
      <c r="F1423" s="283"/>
      <c r="G1423" s="283"/>
      <c r="H1423" s="283"/>
      <c r="I1423" s="300"/>
      <c r="J1423" s="284"/>
      <c r="K1423" s="285"/>
      <c r="L1423" s="285"/>
    </row>
    <row r="1424" spans="1:12">
      <c r="A1424" s="288"/>
      <c r="B1424" s="283"/>
      <c r="C1424" s="283"/>
      <c r="D1424" s="283"/>
      <c r="E1424" s="283"/>
      <c r="F1424" s="283"/>
      <c r="G1424" s="283"/>
      <c r="H1424" s="283"/>
      <c r="I1424" s="300"/>
      <c r="J1424" s="284"/>
      <c r="K1424" s="285"/>
      <c r="L1424" s="285"/>
    </row>
    <row r="1425" spans="1:12">
      <c r="A1425" s="288"/>
      <c r="B1425" s="283"/>
      <c r="C1425" s="283"/>
      <c r="D1425" s="283"/>
      <c r="E1425" s="283"/>
      <c r="F1425" s="283"/>
      <c r="G1425" s="283"/>
      <c r="H1425" s="283"/>
      <c r="I1425" s="300"/>
      <c r="J1425" s="284"/>
      <c r="K1425" s="285"/>
      <c r="L1425" s="285"/>
    </row>
    <row r="1426" spans="1:12">
      <c r="A1426" s="288"/>
      <c r="B1426" s="283"/>
      <c r="C1426" s="283"/>
      <c r="D1426" s="283"/>
      <c r="E1426" s="283"/>
      <c r="F1426" s="283"/>
      <c r="G1426" s="283"/>
      <c r="H1426" s="283"/>
      <c r="I1426" s="300"/>
      <c r="J1426" s="284"/>
      <c r="K1426" s="285"/>
      <c r="L1426" s="285"/>
    </row>
    <row r="1427" spans="1:12">
      <c r="A1427" s="288"/>
      <c r="B1427" s="283"/>
      <c r="C1427" s="283"/>
      <c r="D1427" s="283"/>
      <c r="E1427" s="283"/>
      <c r="F1427" s="283"/>
      <c r="G1427" s="283"/>
      <c r="H1427" s="283"/>
      <c r="I1427" s="300"/>
      <c r="J1427" s="284"/>
      <c r="K1427" s="285"/>
      <c r="L1427" s="285"/>
    </row>
    <row r="1428" spans="1:12">
      <c r="A1428" s="288"/>
      <c r="B1428" s="283"/>
      <c r="C1428" s="283"/>
      <c r="D1428" s="283"/>
      <c r="E1428" s="283"/>
      <c r="F1428" s="283"/>
      <c r="G1428" s="283"/>
      <c r="H1428" s="283"/>
      <c r="I1428" s="300"/>
      <c r="J1428" s="284"/>
      <c r="K1428" s="285"/>
      <c r="L1428" s="285"/>
    </row>
    <row r="1429" spans="1:12">
      <c r="A1429" s="288"/>
      <c r="B1429" s="283"/>
      <c r="C1429" s="283"/>
      <c r="D1429" s="283"/>
      <c r="E1429" s="283"/>
      <c r="F1429" s="283"/>
      <c r="G1429" s="283"/>
      <c r="H1429" s="283"/>
      <c r="I1429" s="300"/>
      <c r="J1429" s="284"/>
      <c r="K1429" s="285"/>
      <c r="L1429" s="285"/>
    </row>
    <row r="1430" spans="1:12">
      <c r="A1430" s="288"/>
      <c r="B1430" s="283"/>
      <c r="C1430" s="283"/>
      <c r="D1430" s="283"/>
      <c r="E1430" s="283"/>
      <c r="F1430" s="283"/>
      <c r="G1430" s="283"/>
      <c r="H1430" s="283"/>
      <c r="I1430" s="300"/>
      <c r="J1430" s="284"/>
      <c r="K1430" s="285"/>
      <c r="L1430" s="285"/>
    </row>
    <row r="1431" spans="1:12">
      <c r="A1431" s="288"/>
      <c r="B1431" s="283"/>
      <c r="C1431" s="283"/>
      <c r="D1431" s="283"/>
      <c r="E1431" s="283"/>
      <c r="F1431" s="283"/>
      <c r="G1431" s="283"/>
      <c r="H1431" s="283"/>
      <c r="I1431" s="300"/>
      <c r="J1431" s="284"/>
      <c r="K1431" s="285"/>
      <c r="L1431" s="285"/>
    </row>
    <row r="1432" spans="1:12">
      <c r="A1432" s="288"/>
      <c r="B1432" s="283"/>
      <c r="C1432" s="283"/>
      <c r="D1432" s="283"/>
      <c r="E1432" s="283"/>
      <c r="F1432" s="283"/>
      <c r="G1432" s="283"/>
      <c r="H1432" s="283"/>
      <c r="I1432" s="300"/>
      <c r="J1432" s="284"/>
      <c r="K1432" s="285"/>
      <c r="L1432" s="285"/>
    </row>
    <row r="1433" spans="1:12">
      <c r="A1433" s="288"/>
      <c r="B1433" s="283"/>
      <c r="C1433" s="283"/>
      <c r="D1433" s="283"/>
      <c r="E1433" s="283"/>
      <c r="F1433" s="283"/>
      <c r="G1433" s="283"/>
      <c r="H1433" s="283"/>
      <c r="I1433" s="300"/>
      <c r="J1433" s="284"/>
      <c r="K1433" s="285"/>
      <c r="L1433" s="285"/>
    </row>
    <row r="1434" spans="1:12">
      <c r="A1434" s="288"/>
      <c r="B1434" s="283"/>
      <c r="C1434" s="283"/>
      <c r="D1434" s="283"/>
      <c r="E1434" s="283"/>
      <c r="F1434" s="283"/>
      <c r="G1434" s="283"/>
      <c r="H1434" s="283"/>
      <c r="I1434" s="300"/>
      <c r="J1434" s="284"/>
      <c r="K1434" s="285"/>
      <c r="L1434" s="285"/>
    </row>
    <row r="1435" spans="1:12">
      <c r="A1435" s="288"/>
      <c r="B1435" s="283"/>
      <c r="C1435" s="283"/>
      <c r="D1435" s="283"/>
      <c r="E1435" s="283"/>
      <c r="F1435" s="283"/>
      <c r="G1435" s="283"/>
      <c r="H1435" s="283"/>
      <c r="I1435" s="300"/>
      <c r="J1435" s="284"/>
      <c r="K1435" s="285"/>
      <c r="L1435" s="285"/>
    </row>
    <row r="1436" spans="1:12">
      <c r="A1436" s="288"/>
      <c r="B1436" s="283"/>
      <c r="C1436" s="283"/>
      <c r="D1436" s="283"/>
      <c r="E1436" s="283"/>
      <c r="F1436" s="283"/>
      <c r="G1436" s="283"/>
      <c r="H1436" s="283"/>
      <c r="I1436" s="300"/>
      <c r="J1436" s="284"/>
      <c r="K1436" s="285"/>
      <c r="L1436" s="285"/>
    </row>
    <row r="1437" spans="1:12">
      <c r="A1437" s="288"/>
      <c r="B1437" s="283"/>
      <c r="C1437" s="283"/>
      <c r="D1437" s="283"/>
      <c r="E1437" s="283"/>
      <c r="F1437" s="283"/>
      <c r="G1437" s="283"/>
      <c r="H1437" s="283"/>
      <c r="I1437" s="300"/>
      <c r="J1437" s="284"/>
      <c r="K1437" s="285"/>
      <c r="L1437" s="285"/>
    </row>
    <row r="1438" spans="1:12">
      <c r="A1438" s="288"/>
      <c r="B1438" s="283"/>
      <c r="C1438" s="283"/>
      <c r="D1438" s="283"/>
      <c r="E1438" s="283"/>
      <c r="F1438" s="283"/>
      <c r="G1438" s="283"/>
      <c r="H1438" s="283"/>
      <c r="I1438" s="300"/>
      <c r="J1438" s="284"/>
      <c r="K1438" s="285"/>
      <c r="L1438" s="285"/>
    </row>
    <row r="1439" spans="1:12">
      <c r="A1439" s="288"/>
      <c r="B1439" s="283"/>
      <c r="C1439" s="283"/>
      <c r="D1439" s="283"/>
      <c r="E1439" s="283"/>
      <c r="F1439" s="283"/>
      <c r="G1439" s="283"/>
      <c r="H1439" s="283"/>
      <c r="I1439" s="300"/>
      <c r="J1439" s="284"/>
      <c r="K1439" s="285"/>
      <c r="L1439" s="285"/>
    </row>
    <row r="1440" spans="1:12">
      <c r="A1440" s="288"/>
      <c r="B1440" s="283"/>
      <c r="C1440" s="283"/>
      <c r="D1440" s="283"/>
      <c r="E1440" s="283"/>
      <c r="F1440" s="283"/>
      <c r="G1440" s="283"/>
      <c r="H1440" s="283"/>
      <c r="I1440" s="300"/>
      <c r="J1440" s="284"/>
      <c r="K1440" s="285"/>
      <c r="L1440" s="285"/>
    </row>
    <row r="1441" spans="1:12">
      <c r="A1441" s="288"/>
      <c r="B1441" s="283"/>
      <c r="C1441" s="283"/>
      <c r="D1441" s="283"/>
      <c r="E1441" s="283"/>
      <c r="F1441" s="283"/>
      <c r="G1441" s="283"/>
      <c r="H1441" s="283"/>
      <c r="I1441" s="300"/>
      <c r="J1441" s="284"/>
      <c r="K1441" s="285"/>
      <c r="L1441" s="285"/>
    </row>
    <row r="1442" spans="1:12">
      <c r="A1442" s="288"/>
      <c r="B1442" s="283"/>
      <c r="C1442" s="283"/>
      <c r="D1442" s="283"/>
      <c r="E1442" s="283"/>
      <c r="F1442" s="283"/>
      <c r="G1442" s="283"/>
      <c r="H1442" s="283"/>
      <c r="I1442" s="300"/>
      <c r="J1442" s="284"/>
      <c r="K1442" s="285"/>
      <c r="L1442" s="285"/>
    </row>
    <row r="1443" spans="1:12">
      <c r="A1443" s="288"/>
      <c r="B1443" s="283"/>
      <c r="C1443" s="283"/>
      <c r="D1443" s="283"/>
      <c r="E1443" s="283"/>
      <c r="F1443" s="283"/>
      <c r="G1443" s="283"/>
      <c r="H1443" s="283"/>
      <c r="I1443" s="300"/>
      <c r="J1443" s="284"/>
      <c r="K1443" s="285"/>
      <c r="L1443" s="285"/>
    </row>
    <row r="1444" spans="1:12">
      <c r="A1444" s="288"/>
      <c r="B1444" s="283"/>
      <c r="C1444" s="283"/>
      <c r="D1444" s="283"/>
      <c r="E1444" s="283"/>
      <c r="F1444" s="283"/>
      <c r="G1444" s="283"/>
      <c r="H1444" s="283"/>
      <c r="I1444" s="300"/>
      <c r="J1444" s="284"/>
      <c r="K1444" s="285"/>
      <c r="L1444" s="285"/>
    </row>
    <row r="1445" spans="1:12">
      <c r="A1445" s="288"/>
      <c r="B1445" s="283"/>
      <c r="C1445" s="283"/>
      <c r="D1445" s="283"/>
      <c r="E1445" s="283"/>
      <c r="F1445" s="283"/>
      <c r="G1445" s="283"/>
      <c r="H1445" s="283"/>
      <c r="I1445" s="300"/>
      <c r="J1445" s="284"/>
      <c r="K1445" s="285"/>
      <c r="L1445" s="285"/>
    </row>
    <row r="1446" spans="1:12">
      <c r="A1446" s="288"/>
      <c r="B1446" s="283"/>
      <c r="C1446" s="283"/>
      <c r="D1446" s="283"/>
      <c r="E1446" s="283"/>
      <c r="F1446" s="283"/>
      <c r="G1446" s="283"/>
      <c r="H1446" s="283"/>
      <c r="I1446" s="300"/>
      <c r="J1446" s="284"/>
      <c r="K1446" s="285"/>
      <c r="L1446" s="285"/>
    </row>
    <row r="1447" spans="1:12">
      <c r="A1447" s="288"/>
      <c r="B1447" s="283"/>
      <c r="C1447" s="283"/>
      <c r="D1447" s="283"/>
      <c r="E1447" s="283"/>
      <c r="F1447" s="283"/>
      <c r="G1447" s="283"/>
      <c r="H1447" s="283"/>
      <c r="I1447" s="300"/>
      <c r="J1447" s="284"/>
      <c r="K1447" s="285"/>
      <c r="L1447" s="285"/>
    </row>
    <row r="1448" spans="1:12">
      <c r="A1448" s="288"/>
      <c r="B1448" s="283"/>
      <c r="C1448" s="283"/>
      <c r="D1448" s="283"/>
      <c r="E1448" s="283"/>
      <c r="F1448" s="283"/>
      <c r="G1448" s="283"/>
      <c r="H1448" s="283"/>
      <c r="I1448" s="300"/>
      <c r="J1448" s="284"/>
      <c r="K1448" s="285"/>
      <c r="L1448" s="285"/>
    </row>
    <row r="1449" spans="1:12">
      <c r="A1449" s="288"/>
      <c r="B1449" s="283"/>
      <c r="C1449" s="283"/>
      <c r="D1449" s="283"/>
      <c r="E1449" s="283"/>
      <c r="F1449" s="283"/>
      <c r="G1449" s="283"/>
      <c r="H1449" s="283"/>
      <c r="I1449" s="300"/>
      <c r="J1449" s="284"/>
      <c r="K1449" s="285"/>
      <c r="L1449" s="285"/>
    </row>
    <row r="1450" spans="1:12">
      <c r="A1450" s="288"/>
      <c r="B1450" s="283"/>
      <c r="C1450" s="283"/>
      <c r="D1450" s="283"/>
      <c r="E1450" s="283"/>
      <c r="F1450" s="283"/>
      <c r="G1450" s="283"/>
      <c r="H1450" s="283"/>
      <c r="I1450" s="300"/>
      <c r="J1450" s="284"/>
      <c r="K1450" s="285"/>
      <c r="L1450" s="285"/>
    </row>
    <row r="1451" spans="1:12">
      <c r="A1451" s="288"/>
      <c r="B1451" s="283"/>
      <c r="C1451" s="283"/>
      <c r="D1451" s="283"/>
      <c r="E1451" s="283"/>
      <c r="F1451" s="283"/>
      <c r="G1451" s="283"/>
      <c r="H1451" s="283"/>
      <c r="I1451" s="300"/>
      <c r="J1451" s="284"/>
      <c r="K1451" s="285"/>
      <c r="L1451" s="285"/>
    </row>
    <row r="1452" spans="1:12">
      <c r="A1452" s="288"/>
      <c r="B1452" s="283"/>
      <c r="C1452" s="283"/>
      <c r="D1452" s="283"/>
      <c r="E1452" s="283"/>
      <c r="F1452" s="283"/>
      <c r="G1452" s="283"/>
      <c r="H1452" s="283"/>
      <c r="I1452" s="300"/>
      <c r="J1452" s="284"/>
      <c r="K1452" s="285"/>
      <c r="L1452" s="285"/>
    </row>
    <row r="1453" spans="1:12">
      <c r="A1453" s="288"/>
      <c r="B1453" s="283"/>
      <c r="C1453" s="283"/>
      <c r="D1453" s="283"/>
      <c r="E1453" s="283"/>
      <c r="F1453" s="283"/>
      <c r="G1453" s="283"/>
      <c r="H1453" s="283"/>
      <c r="I1453" s="300"/>
      <c r="J1453" s="284"/>
      <c r="K1453" s="285"/>
      <c r="L1453" s="285"/>
    </row>
    <row r="1454" spans="1:12">
      <c r="A1454" s="288"/>
      <c r="B1454" s="283"/>
      <c r="C1454" s="283"/>
      <c r="D1454" s="283"/>
      <c r="E1454" s="283"/>
      <c r="F1454" s="283"/>
      <c r="G1454" s="283"/>
      <c r="H1454" s="283"/>
      <c r="I1454" s="300"/>
      <c r="J1454" s="284"/>
      <c r="K1454" s="285"/>
      <c r="L1454" s="285"/>
    </row>
    <row r="1455" spans="1:12">
      <c r="A1455" s="288"/>
      <c r="B1455" s="283"/>
      <c r="C1455" s="283"/>
      <c r="D1455" s="283"/>
      <c r="E1455" s="283"/>
      <c r="F1455" s="283"/>
      <c r="G1455" s="283"/>
      <c r="H1455" s="283"/>
      <c r="I1455" s="300"/>
      <c r="J1455" s="284"/>
      <c r="K1455" s="285"/>
      <c r="L1455" s="285"/>
    </row>
    <row r="1456" spans="1:12">
      <c r="A1456" s="288"/>
      <c r="B1456" s="283"/>
      <c r="C1456" s="283"/>
      <c r="D1456" s="283"/>
      <c r="E1456" s="283"/>
      <c r="F1456" s="283"/>
      <c r="G1456" s="283"/>
      <c r="H1456" s="283"/>
      <c r="I1456" s="300"/>
      <c r="J1456" s="284"/>
      <c r="K1456" s="285"/>
      <c r="L1456" s="285"/>
    </row>
    <row r="1457" spans="1:12">
      <c r="A1457" s="288"/>
      <c r="B1457" s="283"/>
      <c r="C1457" s="283"/>
      <c r="D1457" s="283"/>
      <c r="E1457" s="283"/>
      <c r="F1457" s="283"/>
      <c r="G1457" s="283"/>
      <c r="H1457" s="283"/>
      <c r="I1457" s="300"/>
      <c r="J1457" s="284"/>
      <c r="K1457" s="285"/>
      <c r="L1457" s="285"/>
    </row>
    <row r="1458" spans="1:12">
      <c r="A1458" s="288"/>
      <c r="B1458" s="283"/>
      <c r="C1458" s="283"/>
      <c r="D1458" s="283"/>
      <c r="E1458" s="283"/>
      <c r="F1458" s="283"/>
      <c r="G1458" s="283"/>
      <c r="H1458" s="283"/>
      <c r="I1458" s="300"/>
      <c r="J1458" s="284"/>
      <c r="K1458" s="285"/>
      <c r="L1458" s="285"/>
    </row>
    <row r="1459" spans="1:12">
      <c r="A1459" s="288"/>
      <c r="B1459" s="283"/>
      <c r="C1459" s="283"/>
      <c r="D1459" s="283"/>
      <c r="E1459" s="283"/>
      <c r="F1459" s="283"/>
      <c r="G1459" s="283"/>
      <c r="H1459" s="283"/>
      <c r="I1459" s="300"/>
      <c r="J1459" s="284"/>
      <c r="K1459" s="285"/>
      <c r="L1459" s="285"/>
    </row>
    <row r="1460" spans="1:12">
      <c r="A1460" s="288"/>
      <c r="B1460" s="283"/>
      <c r="C1460" s="283"/>
      <c r="D1460" s="283"/>
      <c r="E1460" s="283"/>
      <c r="F1460" s="283"/>
      <c r="G1460" s="283"/>
      <c r="H1460" s="283"/>
      <c r="I1460" s="300"/>
      <c r="J1460" s="284"/>
      <c r="K1460" s="285"/>
      <c r="L1460" s="285"/>
    </row>
    <row r="1461" spans="1:12">
      <c r="A1461" s="288"/>
      <c r="B1461" s="283"/>
      <c r="C1461" s="283"/>
      <c r="D1461" s="283"/>
      <c r="E1461" s="283"/>
      <c r="F1461" s="283"/>
      <c r="G1461" s="283"/>
      <c r="H1461" s="283"/>
      <c r="I1461" s="300"/>
      <c r="J1461" s="284"/>
      <c r="K1461" s="285"/>
      <c r="L1461" s="285"/>
    </row>
    <row r="1462" spans="1:12">
      <c r="A1462" s="288"/>
      <c r="B1462" s="283"/>
      <c r="C1462" s="283"/>
      <c r="D1462" s="283"/>
      <c r="E1462" s="283"/>
      <c r="F1462" s="283"/>
      <c r="G1462" s="283"/>
      <c r="H1462" s="283"/>
      <c r="I1462" s="300"/>
      <c r="J1462" s="284"/>
      <c r="K1462" s="285"/>
      <c r="L1462" s="285"/>
    </row>
    <row r="1463" spans="1:12">
      <c r="A1463" s="288"/>
      <c r="B1463" s="283"/>
      <c r="C1463" s="283"/>
      <c r="D1463" s="283"/>
      <c r="E1463" s="283"/>
      <c r="F1463" s="283"/>
      <c r="G1463" s="283"/>
      <c r="H1463" s="283"/>
      <c r="I1463" s="300"/>
      <c r="J1463" s="284"/>
      <c r="K1463" s="285"/>
      <c r="L1463" s="285"/>
    </row>
    <row r="1464" spans="1:12">
      <c r="A1464" s="288"/>
      <c r="B1464" s="283"/>
      <c r="C1464" s="283"/>
      <c r="D1464" s="283"/>
      <c r="E1464" s="283"/>
      <c r="F1464" s="283"/>
      <c r="G1464" s="283"/>
      <c r="H1464" s="283"/>
      <c r="I1464" s="300"/>
      <c r="J1464" s="284"/>
      <c r="K1464" s="285"/>
      <c r="L1464" s="285"/>
    </row>
    <row r="1465" spans="1:12">
      <c r="A1465" s="288"/>
      <c r="B1465" s="283"/>
      <c r="C1465" s="283"/>
      <c r="D1465" s="283"/>
      <c r="E1465" s="283"/>
      <c r="F1465" s="283"/>
      <c r="G1465" s="283"/>
      <c r="H1465" s="283"/>
      <c r="I1465" s="300"/>
      <c r="J1465" s="284"/>
      <c r="K1465" s="285"/>
      <c r="L1465" s="285"/>
    </row>
    <row r="1466" spans="1:12">
      <c r="A1466" s="288"/>
      <c r="B1466" s="283"/>
      <c r="C1466" s="283"/>
      <c r="D1466" s="283"/>
      <c r="E1466" s="283"/>
      <c r="F1466" s="283"/>
      <c r="G1466" s="283"/>
      <c r="H1466" s="283"/>
      <c r="I1466" s="300"/>
      <c r="J1466" s="284"/>
      <c r="K1466" s="285"/>
      <c r="L1466" s="285"/>
    </row>
    <row r="1467" spans="1:12">
      <c r="A1467" s="288"/>
      <c r="B1467" s="283"/>
      <c r="C1467" s="283"/>
      <c r="D1467" s="283"/>
      <c r="E1467" s="283"/>
      <c r="F1467" s="283"/>
      <c r="G1467" s="283"/>
      <c r="H1467" s="283"/>
      <c r="I1467" s="300"/>
      <c r="J1467" s="284"/>
      <c r="K1467" s="285"/>
      <c r="L1467" s="285"/>
    </row>
    <row r="1468" spans="1:12">
      <c r="A1468" s="288"/>
      <c r="B1468" s="283"/>
      <c r="C1468" s="283"/>
      <c r="D1468" s="283"/>
      <c r="E1468" s="283"/>
      <c r="F1468" s="283"/>
      <c r="G1468" s="283"/>
      <c r="H1468" s="283"/>
      <c r="I1468" s="300"/>
      <c r="J1468" s="284"/>
      <c r="K1468" s="285"/>
      <c r="L1468" s="285"/>
    </row>
    <row r="1469" spans="1:12">
      <c r="A1469" s="288"/>
      <c r="B1469" s="283"/>
      <c r="C1469" s="283"/>
      <c r="D1469" s="283"/>
      <c r="E1469" s="283"/>
      <c r="F1469" s="283"/>
      <c r="G1469" s="283"/>
      <c r="H1469" s="283"/>
      <c r="I1469" s="300"/>
      <c r="J1469" s="284"/>
      <c r="K1469" s="285"/>
      <c r="L1469" s="285"/>
    </row>
    <row r="1470" spans="1:12">
      <c r="A1470" s="288"/>
      <c r="B1470" s="283"/>
      <c r="C1470" s="283"/>
      <c r="D1470" s="283"/>
      <c r="E1470" s="283"/>
      <c r="F1470" s="283"/>
      <c r="G1470" s="283"/>
      <c r="H1470" s="283"/>
      <c r="I1470" s="300"/>
      <c r="J1470" s="284"/>
      <c r="K1470" s="285"/>
      <c r="L1470" s="285"/>
    </row>
    <row r="1471" spans="1:12">
      <c r="A1471" s="288"/>
      <c r="B1471" s="283"/>
      <c r="C1471" s="283"/>
      <c r="D1471" s="283"/>
      <c r="E1471" s="283"/>
      <c r="F1471" s="283"/>
      <c r="G1471" s="283"/>
      <c r="H1471" s="283"/>
      <c r="I1471" s="300"/>
      <c r="J1471" s="284"/>
      <c r="K1471" s="285"/>
      <c r="L1471" s="285"/>
    </row>
    <row r="1472" spans="1:12">
      <c r="A1472" s="288"/>
      <c r="B1472" s="283"/>
      <c r="C1472" s="283"/>
      <c r="D1472" s="283"/>
      <c r="E1472" s="283"/>
      <c r="F1472" s="283"/>
      <c r="G1472" s="283"/>
      <c r="H1472" s="283"/>
      <c r="I1472" s="300"/>
      <c r="J1472" s="284"/>
      <c r="K1472" s="285"/>
      <c r="L1472" s="285"/>
    </row>
    <row r="1473" spans="1:12">
      <c r="A1473" s="288"/>
      <c r="B1473" s="283"/>
      <c r="C1473" s="283"/>
      <c r="D1473" s="283"/>
      <c r="E1473" s="283"/>
      <c r="F1473" s="283"/>
      <c r="G1473" s="283"/>
      <c r="H1473" s="283"/>
      <c r="I1473" s="300"/>
      <c r="J1473" s="284"/>
      <c r="K1473" s="285"/>
      <c r="L1473" s="285"/>
    </row>
    <row r="1474" spans="1:12">
      <c r="A1474" s="288"/>
      <c r="B1474" s="283"/>
      <c r="C1474" s="283"/>
      <c r="D1474" s="283"/>
      <c r="E1474" s="283"/>
      <c r="F1474" s="283"/>
      <c r="G1474" s="283"/>
      <c r="H1474" s="283"/>
      <c r="I1474" s="300"/>
      <c r="J1474" s="284"/>
      <c r="K1474" s="285"/>
      <c r="L1474" s="285"/>
    </row>
    <row r="1475" spans="1:12">
      <c r="A1475" s="288"/>
      <c r="B1475" s="283"/>
      <c r="C1475" s="283"/>
      <c r="D1475" s="283"/>
      <c r="E1475" s="283"/>
      <c r="F1475" s="283"/>
      <c r="G1475" s="283"/>
      <c r="H1475" s="283"/>
      <c r="I1475" s="300"/>
      <c r="J1475" s="284"/>
      <c r="K1475" s="285"/>
      <c r="L1475" s="285"/>
    </row>
    <row r="1476" spans="1:12">
      <c r="A1476" s="288"/>
      <c r="B1476" s="283"/>
      <c r="C1476" s="283"/>
      <c r="D1476" s="283"/>
      <c r="E1476" s="283"/>
      <c r="F1476" s="283"/>
      <c r="G1476" s="283"/>
      <c r="H1476" s="283"/>
      <c r="I1476" s="300"/>
      <c r="J1476" s="284"/>
      <c r="K1476" s="285"/>
      <c r="L1476" s="285"/>
    </row>
    <row r="1477" spans="1:12">
      <c r="A1477" s="288"/>
      <c r="B1477" s="283"/>
      <c r="C1477" s="283"/>
      <c r="D1477" s="283"/>
      <c r="E1477" s="283"/>
      <c r="F1477" s="283"/>
      <c r="G1477" s="283"/>
      <c r="H1477" s="283"/>
      <c r="I1477" s="300"/>
      <c r="J1477" s="284"/>
      <c r="K1477" s="285"/>
      <c r="L1477" s="285"/>
    </row>
    <row r="1478" spans="1:12">
      <c r="A1478" s="288"/>
      <c r="B1478" s="283"/>
      <c r="C1478" s="283"/>
      <c r="D1478" s="283"/>
      <c r="E1478" s="283"/>
      <c r="F1478" s="283"/>
      <c r="G1478" s="283"/>
      <c r="H1478" s="283"/>
      <c r="I1478" s="300"/>
      <c r="J1478" s="284"/>
      <c r="K1478" s="285"/>
      <c r="L1478" s="285"/>
    </row>
    <row r="1479" spans="1:12">
      <c r="A1479" s="288"/>
      <c r="B1479" s="283"/>
      <c r="C1479" s="283"/>
      <c r="D1479" s="283"/>
      <c r="E1479" s="283"/>
      <c r="F1479" s="283"/>
      <c r="G1479" s="283"/>
      <c r="H1479" s="283"/>
      <c r="I1479" s="300"/>
      <c r="J1479" s="284"/>
      <c r="K1479" s="285"/>
      <c r="L1479" s="285"/>
    </row>
    <row r="1480" spans="1:12">
      <c r="A1480" s="288"/>
      <c r="B1480" s="283"/>
      <c r="C1480" s="283"/>
      <c r="D1480" s="283"/>
      <c r="E1480" s="283"/>
      <c r="F1480" s="283"/>
      <c r="G1480" s="283"/>
      <c r="H1480" s="283"/>
      <c r="I1480" s="300"/>
      <c r="J1480" s="284"/>
      <c r="K1480" s="285"/>
      <c r="L1480" s="285"/>
    </row>
    <row r="1481" spans="1:12">
      <c r="A1481" s="288"/>
      <c r="B1481" s="283"/>
      <c r="C1481" s="283"/>
      <c r="D1481" s="283"/>
      <c r="E1481" s="283"/>
      <c r="F1481" s="283"/>
      <c r="G1481" s="283"/>
      <c r="H1481" s="283"/>
      <c r="I1481" s="300"/>
      <c r="J1481" s="284"/>
      <c r="K1481" s="285"/>
      <c r="L1481" s="285"/>
    </row>
    <row r="1482" spans="1:12">
      <c r="A1482" s="288"/>
      <c r="B1482" s="283"/>
      <c r="C1482" s="283"/>
      <c r="D1482" s="283"/>
      <c r="E1482" s="283"/>
      <c r="F1482" s="283"/>
      <c r="G1482" s="283"/>
      <c r="H1482" s="283"/>
      <c r="I1482" s="300"/>
      <c r="J1482" s="284"/>
      <c r="K1482" s="285"/>
      <c r="L1482" s="285"/>
    </row>
    <row r="1483" spans="1:12">
      <c r="A1483" s="288"/>
      <c r="B1483" s="283"/>
      <c r="C1483" s="283"/>
      <c r="D1483" s="283"/>
      <c r="E1483" s="283"/>
      <c r="F1483" s="283"/>
      <c r="G1483" s="283"/>
      <c r="H1483" s="283"/>
      <c r="I1483" s="300"/>
      <c r="J1483" s="284"/>
      <c r="K1483" s="285"/>
      <c r="L1483" s="285"/>
    </row>
    <row r="1484" spans="1:12">
      <c r="A1484" s="288"/>
      <c r="B1484" s="283"/>
      <c r="C1484" s="283"/>
      <c r="D1484" s="283"/>
      <c r="E1484" s="283"/>
      <c r="F1484" s="283"/>
      <c r="G1484" s="283"/>
      <c r="H1484" s="283"/>
      <c r="I1484" s="300"/>
      <c r="J1484" s="284"/>
      <c r="K1484" s="285"/>
      <c r="L1484" s="285"/>
    </row>
    <row r="1485" spans="1:12">
      <c r="A1485" s="288"/>
      <c r="B1485" s="283"/>
      <c r="C1485" s="283"/>
      <c r="D1485" s="283"/>
      <c r="E1485" s="283"/>
      <c r="F1485" s="283"/>
      <c r="G1485" s="283"/>
      <c r="H1485" s="283"/>
      <c r="I1485" s="300"/>
      <c r="J1485" s="284"/>
      <c r="K1485" s="285"/>
      <c r="L1485" s="285"/>
    </row>
    <row r="1486" spans="1:12">
      <c r="A1486" s="288"/>
      <c r="B1486" s="283"/>
      <c r="C1486" s="283"/>
      <c r="D1486" s="283"/>
      <c r="E1486" s="283"/>
      <c r="F1486" s="283"/>
      <c r="G1486" s="283"/>
      <c r="H1486" s="283"/>
      <c r="I1486" s="300"/>
      <c r="J1486" s="284"/>
      <c r="K1486" s="285"/>
      <c r="L1486" s="285"/>
    </row>
    <row r="1487" spans="1:12">
      <c r="A1487" s="288"/>
      <c r="B1487" s="283"/>
      <c r="C1487" s="283"/>
      <c r="D1487" s="283"/>
      <c r="E1487" s="283"/>
      <c r="F1487" s="283"/>
      <c r="G1487" s="283"/>
      <c r="H1487" s="283"/>
      <c r="I1487" s="300"/>
      <c r="J1487" s="284"/>
      <c r="K1487" s="285"/>
      <c r="L1487" s="285"/>
    </row>
    <row r="1488" spans="1:12">
      <c r="A1488" s="288"/>
      <c r="B1488" s="283"/>
      <c r="C1488" s="283"/>
      <c r="D1488" s="283"/>
      <c r="E1488" s="283"/>
      <c r="F1488" s="283"/>
      <c r="G1488" s="283"/>
      <c r="H1488" s="283"/>
      <c r="I1488" s="300"/>
      <c r="J1488" s="284"/>
      <c r="K1488" s="285"/>
      <c r="L1488" s="285"/>
    </row>
    <row r="1489" spans="1:12">
      <c r="A1489" s="288"/>
      <c r="B1489" s="283"/>
      <c r="C1489" s="283"/>
      <c r="D1489" s="283"/>
      <c r="E1489" s="283"/>
      <c r="F1489" s="283"/>
      <c r="G1489" s="283"/>
      <c r="H1489" s="283"/>
      <c r="I1489" s="300"/>
      <c r="J1489" s="284"/>
      <c r="K1489" s="285"/>
      <c r="L1489" s="285"/>
    </row>
    <row r="1490" spans="1:12">
      <c r="A1490" s="288"/>
      <c r="B1490" s="283"/>
      <c r="C1490" s="283"/>
      <c r="D1490" s="283"/>
      <c r="E1490" s="283"/>
      <c r="F1490" s="283"/>
      <c r="G1490" s="283"/>
      <c r="H1490" s="283"/>
      <c r="I1490" s="300"/>
      <c r="J1490" s="284"/>
      <c r="K1490" s="285"/>
      <c r="L1490" s="285"/>
    </row>
    <row r="1491" spans="1:12">
      <c r="A1491" s="288"/>
      <c r="B1491" s="283"/>
      <c r="C1491" s="283"/>
      <c r="D1491" s="283"/>
      <c r="E1491" s="283"/>
      <c r="F1491" s="283"/>
      <c r="G1491" s="283"/>
      <c r="H1491" s="283"/>
      <c r="I1491" s="300"/>
      <c r="J1491" s="284"/>
      <c r="K1491" s="285"/>
      <c r="L1491" s="285"/>
    </row>
    <row r="1492" spans="1:12">
      <c r="A1492" s="288"/>
      <c r="B1492" s="283"/>
      <c r="C1492" s="283"/>
      <c r="D1492" s="283"/>
      <c r="E1492" s="283"/>
      <c r="F1492" s="283"/>
      <c r="G1492" s="283"/>
      <c r="H1492" s="283"/>
      <c r="I1492" s="300"/>
      <c r="J1492" s="284"/>
      <c r="K1492" s="285"/>
      <c r="L1492" s="285"/>
    </row>
    <row r="1493" spans="1:12">
      <c r="A1493" s="288"/>
      <c r="B1493" s="283"/>
      <c r="C1493" s="283"/>
      <c r="D1493" s="283"/>
      <c r="E1493" s="283"/>
      <c r="F1493" s="283"/>
      <c r="G1493" s="283"/>
      <c r="H1493" s="283"/>
      <c r="I1493" s="300"/>
      <c r="J1493" s="284"/>
      <c r="K1493" s="285"/>
      <c r="L1493" s="285"/>
    </row>
    <row r="1494" spans="1:12">
      <c r="A1494" s="288"/>
      <c r="B1494" s="283"/>
      <c r="C1494" s="283"/>
      <c r="D1494" s="283"/>
      <c r="E1494" s="283"/>
      <c r="F1494" s="283"/>
      <c r="G1494" s="283"/>
      <c r="H1494" s="283"/>
      <c r="I1494" s="300"/>
      <c r="J1494" s="284"/>
      <c r="K1494" s="285"/>
      <c r="L1494" s="285"/>
    </row>
    <row r="1495" spans="1:12">
      <c r="A1495" s="288"/>
      <c r="B1495" s="283"/>
      <c r="C1495" s="283"/>
      <c r="D1495" s="283"/>
      <c r="E1495" s="283"/>
      <c r="F1495" s="283"/>
      <c r="G1495" s="283"/>
      <c r="H1495" s="283"/>
      <c r="I1495" s="300"/>
      <c r="J1495" s="284"/>
      <c r="K1495" s="285"/>
      <c r="L1495" s="285"/>
    </row>
    <row r="1496" spans="1:12">
      <c r="A1496" s="288"/>
      <c r="B1496" s="283"/>
      <c r="C1496" s="283"/>
      <c r="D1496" s="283"/>
      <c r="E1496" s="283"/>
      <c r="F1496" s="283"/>
      <c r="G1496" s="283"/>
      <c r="H1496" s="283"/>
      <c r="I1496" s="300"/>
      <c r="J1496" s="284"/>
      <c r="K1496" s="285"/>
      <c r="L1496" s="285"/>
    </row>
    <row r="1497" spans="1:12">
      <c r="A1497" s="288"/>
      <c r="B1497" s="283"/>
      <c r="C1497" s="283"/>
      <c r="D1497" s="283"/>
      <c r="E1497" s="283"/>
      <c r="F1497" s="283"/>
      <c r="G1497" s="283"/>
      <c r="H1497" s="283"/>
      <c r="I1497" s="300"/>
      <c r="J1497" s="284"/>
      <c r="K1497" s="285"/>
      <c r="L1497" s="285"/>
    </row>
    <row r="1498" spans="1:12">
      <c r="A1498" s="288"/>
      <c r="B1498" s="283"/>
      <c r="C1498" s="283"/>
      <c r="D1498" s="283"/>
      <c r="E1498" s="283"/>
      <c r="F1498" s="283"/>
      <c r="G1498" s="283"/>
      <c r="H1498" s="283"/>
      <c r="I1498" s="300"/>
      <c r="J1498" s="284"/>
      <c r="K1498" s="285"/>
      <c r="L1498" s="285"/>
    </row>
    <row r="1499" spans="1:12">
      <c r="A1499" s="288"/>
      <c r="B1499" s="283"/>
      <c r="C1499" s="283"/>
      <c r="D1499" s="283"/>
      <c r="E1499" s="283"/>
      <c r="F1499" s="283"/>
      <c r="G1499" s="283"/>
      <c r="H1499" s="283"/>
      <c r="I1499" s="300"/>
      <c r="J1499" s="284"/>
      <c r="K1499" s="285"/>
      <c r="L1499" s="285"/>
    </row>
    <row r="1500" spans="1:12">
      <c r="A1500" s="288"/>
      <c r="B1500" s="283"/>
      <c r="C1500" s="283"/>
      <c r="D1500" s="283"/>
      <c r="E1500" s="283"/>
      <c r="F1500" s="283"/>
      <c r="G1500" s="283"/>
      <c r="H1500" s="283"/>
      <c r="I1500" s="300"/>
      <c r="J1500" s="284"/>
      <c r="K1500" s="285"/>
      <c r="L1500" s="285"/>
    </row>
    <row r="1501" spans="1:12">
      <c r="A1501" s="288"/>
      <c r="B1501" s="283"/>
      <c r="C1501" s="283"/>
      <c r="D1501" s="283"/>
      <c r="E1501" s="283"/>
      <c r="F1501" s="283"/>
      <c r="G1501" s="283"/>
      <c r="H1501" s="283"/>
      <c r="I1501" s="300"/>
      <c r="J1501" s="284"/>
      <c r="K1501" s="285"/>
      <c r="L1501" s="285"/>
    </row>
    <row r="1502" spans="1:12">
      <c r="A1502" s="288"/>
      <c r="B1502" s="283"/>
      <c r="C1502" s="283"/>
      <c r="D1502" s="283"/>
      <c r="E1502" s="283"/>
      <c r="F1502" s="283"/>
      <c r="G1502" s="283"/>
      <c r="H1502" s="283"/>
      <c r="I1502" s="300"/>
      <c r="J1502" s="284"/>
      <c r="K1502" s="285"/>
      <c r="L1502" s="285"/>
    </row>
    <row r="1503" spans="1:12">
      <c r="A1503" s="288"/>
      <c r="B1503" s="283"/>
      <c r="C1503" s="283"/>
      <c r="D1503" s="283"/>
      <c r="E1503" s="283"/>
      <c r="F1503" s="283"/>
      <c r="G1503" s="283"/>
      <c r="H1503" s="283"/>
      <c r="I1503" s="300"/>
      <c r="J1503" s="284"/>
      <c r="K1503" s="285"/>
      <c r="L1503" s="285"/>
    </row>
    <row r="1504" spans="1:12">
      <c r="A1504" s="288"/>
      <c r="B1504" s="283"/>
      <c r="C1504" s="283"/>
      <c r="D1504" s="283"/>
      <c r="E1504" s="283"/>
      <c r="F1504" s="283"/>
      <c r="G1504" s="283"/>
      <c r="H1504" s="283"/>
      <c r="I1504" s="300"/>
      <c r="J1504" s="284"/>
      <c r="K1504" s="285"/>
      <c r="L1504" s="285"/>
    </row>
    <row r="1505" spans="1:12">
      <c r="A1505" s="288"/>
      <c r="B1505" s="283"/>
      <c r="C1505" s="283"/>
      <c r="D1505" s="283"/>
      <c r="E1505" s="283"/>
      <c r="F1505" s="283"/>
      <c r="G1505" s="283"/>
      <c r="H1505" s="283"/>
      <c r="I1505" s="300"/>
      <c r="J1505" s="284"/>
      <c r="K1505" s="285"/>
      <c r="L1505" s="285"/>
    </row>
    <row r="1506" spans="1:12">
      <c r="A1506" s="288"/>
      <c r="B1506" s="283"/>
      <c r="C1506" s="283"/>
      <c r="D1506" s="283"/>
      <c r="E1506" s="283"/>
      <c r="F1506" s="283"/>
      <c r="G1506" s="283"/>
      <c r="H1506" s="283"/>
      <c r="I1506" s="300"/>
      <c r="J1506" s="284"/>
      <c r="K1506" s="285"/>
      <c r="L1506" s="285"/>
    </row>
    <row r="1507" spans="1:12">
      <c r="A1507" s="288"/>
      <c r="B1507" s="283"/>
      <c r="C1507" s="283"/>
      <c r="D1507" s="283"/>
      <c r="E1507" s="283"/>
      <c r="F1507" s="283"/>
      <c r="G1507" s="283"/>
      <c r="H1507" s="283"/>
      <c r="I1507" s="300"/>
      <c r="J1507" s="284"/>
      <c r="K1507" s="285"/>
      <c r="L1507" s="285"/>
    </row>
    <row r="1508" spans="1:12">
      <c r="A1508" s="288"/>
      <c r="B1508" s="283"/>
      <c r="C1508" s="283"/>
      <c r="D1508" s="283"/>
      <c r="E1508" s="283"/>
      <c r="F1508" s="283"/>
      <c r="G1508" s="283"/>
      <c r="H1508" s="283"/>
      <c r="I1508" s="300"/>
      <c r="J1508" s="284"/>
      <c r="K1508" s="285"/>
      <c r="L1508" s="285"/>
    </row>
    <row r="1509" spans="1:12">
      <c r="A1509" s="288"/>
      <c r="B1509" s="283"/>
      <c r="C1509" s="283"/>
      <c r="D1509" s="283"/>
      <c r="E1509" s="283"/>
      <c r="F1509" s="283"/>
      <c r="G1509" s="283"/>
      <c r="H1509" s="283"/>
      <c r="I1509" s="300"/>
      <c r="J1509" s="284"/>
      <c r="K1509" s="285"/>
      <c r="L1509" s="285"/>
    </row>
    <row r="1510" spans="1:12">
      <c r="A1510" s="288"/>
      <c r="B1510" s="283"/>
      <c r="C1510" s="283"/>
      <c r="D1510" s="283"/>
      <c r="E1510" s="283"/>
      <c r="F1510" s="283"/>
      <c r="G1510" s="283"/>
      <c r="H1510" s="283"/>
      <c r="I1510" s="300"/>
      <c r="J1510" s="284"/>
      <c r="K1510" s="285"/>
      <c r="L1510" s="285"/>
    </row>
    <row r="1511" spans="1:12">
      <c r="A1511" s="288"/>
      <c r="B1511" s="283"/>
      <c r="C1511" s="283"/>
      <c r="D1511" s="283"/>
      <c r="E1511" s="283"/>
      <c r="F1511" s="283"/>
      <c r="G1511" s="283"/>
      <c r="H1511" s="283"/>
      <c r="I1511" s="300"/>
      <c r="J1511" s="284"/>
      <c r="K1511" s="285"/>
      <c r="L1511" s="285"/>
    </row>
    <row r="1512" spans="1:12">
      <c r="A1512" s="288"/>
      <c r="B1512" s="283"/>
      <c r="C1512" s="283"/>
      <c r="D1512" s="283"/>
      <c r="E1512" s="283"/>
      <c r="F1512" s="283"/>
      <c r="G1512" s="283"/>
      <c r="H1512" s="283"/>
      <c r="I1512" s="300"/>
      <c r="J1512" s="284"/>
      <c r="K1512" s="285"/>
      <c r="L1512" s="285"/>
    </row>
    <row r="1513" spans="1:12">
      <c r="A1513" s="288"/>
      <c r="B1513" s="283"/>
      <c r="C1513" s="283"/>
      <c r="D1513" s="283"/>
      <c r="E1513" s="283"/>
      <c r="F1513" s="283"/>
      <c r="G1513" s="283"/>
      <c r="H1513" s="283"/>
      <c r="I1513" s="300"/>
      <c r="J1513" s="284"/>
      <c r="K1513" s="285"/>
      <c r="L1513" s="285"/>
    </row>
    <row r="1514" spans="1:12">
      <c r="A1514" s="288"/>
      <c r="B1514" s="283"/>
      <c r="C1514" s="283"/>
      <c r="D1514" s="283"/>
      <c r="E1514" s="283"/>
      <c r="F1514" s="283"/>
      <c r="G1514" s="283"/>
      <c r="H1514" s="283"/>
      <c r="I1514" s="300"/>
      <c r="J1514" s="284"/>
      <c r="K1514" s="285"/>
      <c r="L1514" s="285"/>
    </row>
    <row r="1515" spans="1:12">
      <c r="A1515" s="288"/>
      <c r="B1515" s="283"/>
      <c r="C1515" s="283"/>
      <c r="D1515" s="283"/>
      <c r="E1515" s="283"/>
      <c r="F1515" s="283"/>
      <c r="G1515" s="283"/>
      <c r="H1515" s="283"/>
      <c r="I1515" s="300"/>
      <c r="J1515" s="284"/>
      <c r="K1515" s="285"/>
      <c r="L1515" s="285"/>
    </row>
    <row r="1516" spans="1:12">
      <c r="A1516" s="288"/>
      <c r="B1516" s="283"/>
      <c r="C1516" s="283"/>
      <c r="D1516" s="283"/>
      <c r="E1516" s="283"/>
      <c r="F1516" s="283"/>
      <c r="G1516" s="283"/>
      <c r="H1516" s="283"/>
      <c r="I1516" s="300"/>
      <c r="J1516" s="284"/>
      <c r="K1516" s="285"/>
      <c r="L1516" s="285"/>
    </row>
    <row r="1517" spans="1:12">
      <c r="A1517" s="288"/>
      <c r="B1517" s="283"/>
      <c r="C1517" s="283"/>
      <c r="D1517" s="283"/>
      <c r="E1517" s="283"/>
      <c r="F1517" s="283"/>
      <c r="G1517" s="283"/>
      <c r="H1517" s="283"/>
      <c r="I1517" s="300"/>
      <c r="J1517" s="284"/>
      <c r="K1517" s="285"/>
      <c r="L1517" s="285"/>
    </row>
    <row r="1518" spans="1:12">
      <c r="A1518" s="288"/>
      <c r="B1518" s="283"/>
      <c r="C1518" s="283"/>
      <c r="D1518" s="283"/>
      <c r="E1518" s="283"/>
      <c r="F1518" s="283"/>
      <c r="G1518" s="283"/>
      <c r="H1518" s="283"/>
      <c r="I1518" s="300"/>
      <c r="J1518" s="284"/>
      <c r="K1518" s="285"/>
      <c r="L1518" s="285"/>
    </row>
    <row r="1519" spans="1:12">
      <c r="A1519" s="288"/>
      <c r="B1519" s="283"/>
      <c r="C1519" s="283"/>
      <c r="D1519" s="283"/>
      <c r="E1519" s="283"/>
      <c r="F1519" s="283"/>
      <c r="G1519" s="283"/>
      <c r="H1519" s="283"/>
      <c r="I1519" s="300"/>
      <c r="J1519" s="284"/>
      <c r="K1519" s="285"/>
      <c r="L1519" s="285"/>
    </row>
    <row r="1520" spans="1:12">
      <c r="A1520" s="288"/>
      <c r="B1520" s="283"/>
      <c r="C1520" s="283"/>
      <c r="D1520" s="283"/>
      <c r="E1520" s="283"/>
      <c r="F1520" s="283"/>
      <c r="G1520" s="283"/>
      <c r="H1520" s="283"/>
      <c r="I1520" s="300"/>
      <c r="J1520" s="284"/>
      <c r="K1520" s="285"/>
      <c r="L1520" s="285"/>
    </row>
    <row r="1521" spans="1:12">
      <c r="A1521" s="288"/>
      <c r="B1521" s="283"/>
      <c r="C1521" s="283"/>
      <c r="D1521" s="283"/>
      <c r="E1521" s="283"/>
      <c r="F1521" s="283"/>
      <c r="G1521" s="283"/>
      <c r="H1521" s="283"/>
      <c r="I1521" s="300"/>
      <c r="J1521" s="284"/>
      <c r="K1521" s="285"/>
      <c r="L1521" s="285"/>
    </row>
    <row r="1522" spans="1:12">
      <c r="A1522" s="288"/>
      <c r="B1522" s="283"/>
      <c r="C1522" s="283"/>
      <c r="D1522" s="283"/>
      <c r="E1522" s="283"/>
      <c r="F1522" s="283"/>
      <c r="G1522" s="283"/>
      <c r="H1522" s="283"/>
      <c r="I1522" s="300"/>
      <c r="J1522" s="284"/>
      <c r="K1522" s="285"/>
      <c r="L1522" s="285"/>
    </row>
    <row r="1523" spans="1:12">
      <c r="A1523" s="288"/>
      <c r="B1523" s="283"/>
      <c r="C1523" s="283"/>
      <c r="D1523" s="283"/>
      <c r="E1523" s="283"/>
      <c r="F1523" s="283"/>
      <c r="G1523" s="283"/>
      <c r="H1523" s="283"/>
      <c r="I1523" s="300"/>
      <c r="J1523" s="284"/>
      <c r="K1523" s="285"/>
      <c r="L1523" s="285"/>
    </row>
    <row r="1524" spans="1:12">
      <c r="A1524" s="288"/>
      <c r="B1524" s="283"/>
      <c r="C1524" s="283"/>
      <c r="D1524" s="283"/>
      <c r="E1524" s="283"/>
      <c r="F1524" s="283"/>
      <c r="G1524" s="283"/>
      <c r="H1524" s="283"/>
      <c r="I1524" s="300"/>
      <c r="J1524" s="284"/>
      <c r="K1524" s="285"/>
      <c r="L1524" s="285"/>
    </row>
    <row r="1525" spans="1:12">
      <c r="A1525" s="288"/>
      <c r="B1525" s="283"/>
      <c r="C1525" s="283"/>
      <c r="D1525" s="283"/>
      <c r="E1525" s="283"/>
      <c r="F1525" s="283"/>
      <c r="G1525" s="283"/>
      <c r="H1525" s="283"/>
      <c r="I1525" s="300"/>
      <c r="J1525" s="284"/>
      <c r="K1525" s="285"/>
      <c r="L1525" s="285"/>
    </row>
    <row r="1526" spans="1:12">
      <c r="A1526" s="288"/>
      <c r="B1526" s="283"/>
      <c r="C1526" s="283"/>
      <c r="D1526" s="283"/>
      <c r="E1526" s="283"/>
      <c r="F1526" s="283"/>
      <c r="G1526" s="283"/>
      <c r="H1526" s="283"/>
      <c r="I1526" s="300"/>
      <c r="J1526" s="284"/>
      <c r="K1526" s="285"/>
      <c r="L1526" s="285"/>
    </row>
    <row r="1527" spans="1:12">
      <c r="A1527" s="288"/>
      <c r="B1527" s="283"/>
      <c r="C1527" s="283"/>
      <c r="D1527" s="283"/>
      <c r="E1527" s="283"/>
      <c r="F1527" s="283"/>
      <c r="G1527" s="283"/>
      <c r="H1527" s="283"/>
      <c r="I1527" s="300"/>
      <c r="J1527" s="284"/>
      <c r="K1527" s="285"/>
      <c r="L1527" s="285"/>
    </row>
    <row r="1528" spans="1:12">
      <c r="A1528" s="288"/>
      <c r="B1528" s="283"/>
      <c r="C1528" s="283"/>
      <c r="D1528" s="283"/>
      <c r="E1528" s="283"/>
      <c r="F1528" s="283"/>
      <c r="G1528" s="283"/>
      <c r="H1528" s="283"/>
      <c r="I1528" s="300"/>
      <c r="J1528" s="284"/>
      <c r="K1528" s="285"/>
      <c r="L1528" s="285"/>
    </row>
    <row r="1529" spans="1:12">
      <c r="A1529" s="288"/>
      <c r="B1529" s="283"/>
      <c r="C1529" s="283"/>
      <c r="D1529" s="283"/>
      <c r="E1529" s="283"/>
      <c r="F1529" s="283"/>
      <c r="G1529" s="283"/>
      <c r="H1529" s="283"/>
      <c r="I1529" s="300"/>
      <c r="J1529" s="284"/>
      <c r="K1529" s="285"/>
      <c r="L1529" s="285"/>
    </row>
    <row r="1530" spans="1:12">
      <c r="A1530" s="288"/>
      <c r="B1530" s="283"/>
      <c r="C1530" s="283"/>
      <c r="D1530" s="283"/>
      <c r="E1530" s="283"/>
      <c r="F1530" s="283"/>
      <c r="G1530" s="283"/>
      <c r="H1530" s="283"/>
      <c r="I1530" s="300"/>
      <c r="J1530" s="284"/>
      <c r="K1530" s="285"/>
      <c r="L1530" s="285"/>
    </row>
    <row r="1531" spans="1:12">
      <c r="A1531" s="288"/>
      <c r="B1531" s="283"/>
      <c r="C1531" s="283"/>
      <c r="D1531" s="283"/>
      <c r="E1531" s="283"/>
      <c r="F1531" s="283"/>
      <c r="G1531" s="283"/>
      <c r="H1531" s="283"/>
      <c r="I1531" s="300"/>
      <c r="J1531" s="284"/>
      <c r="K1531" s="285"/>
      <c r="L1531" s="285"/>
    </row>
    <row r="1532" spans="1:12">
      <c r="A1532" s="288"/>
      <c r="B1532" s="283"/>
      <c r="C1532" s="283"/>
      <c r="D1532" s="283"/>
      <c r="E1532" s="283"/>
      <c r="F1532" s="283"/>
      <c r="G1532" s="283"/>
      <c r="H1532" s="283"/>
      <c r="I1532" s="300"/>
      <c r="J1532" s="284"/>
      <c r="K1532" s="285"/>
      <c r="L1532" s="285"/>
    </row>
    <row r="1533" spans="1:12">
      <c r="A1533" s="288"/>
      <c r="B1533" s="283"/>
      <c r="C1533" s="283"/>
      <c r="D1533" s="283"/>
      <c r="E1533" s="283"/>
      <c r="F1533" s="283"/>
      <c r="G1533" s="283"/>
      <c r="H1533" s="283"/>
      <c r="I1533" s="300"/>
      <c r="J1533" s="284"/>
      <c r="K1533" s="285"/>
      <c r="L1533" s="285"/>
    </row>
    <row r="1534" spans="1:12">
      <c r="A1534" s="288"/>
      <c r="B1534" s="283"/>
      <c r="C1534" s="283"/>
      <c r="D1534" s="283"/>
      <c r="E1534" s="283"/>
      <c r="F1534" s="283"/>
      <c r="G1534" s="283"/>
      <c r="H1534" s="283"/>
      <c r="I1534" s="300"/>
      <c r="J1534" s="284"/>
      <c r="K1534" s="285"/>
      <c r="L1534" s="285"/>
    </row>
    <row r="1535" spans="1:12">
      <c r="A1535" s="288"/>
      <c r="B1535" s="283"/>
      <c r="C1535" s="283"/>
      <c r="D1535" s="283"/>
      <c r="E1535" s="283"/>
      <c r="F1535" s="283"/>
      <c r="G1535" s="283"/>
      <c r="H1535" s="283"/>
      <c r="I1535" s="300"/>
      <c r="J1535" s="284"/>
      <c r="K1535" s="285"/>
      <c r="L1535" s="285"/>
    </row>
    <row r="1536" spans="1:12">
      <c r="A1536" s="288"/>
      <c r="B1536" s="283"/>
      <c r="C1536" s="283"/>
      <c r="D1536" s="283"/>
      <c r="E1536" s="283"/>
      <c r="F1536" s="283"/>
      <c r="G1536" s="283"/>
      <c r="H1536" s="283"/>
      <c r="I1536" s="300"/>
      <c r="J1536" s="284"/>
      <c r="K1536" s="285"/>
      <c r="L1536" s="285"/>
    </row>
    <row r="1537" spans="1:12">
      <c r="A1537" s="288"/>
      <c r="B1537" s="283"/>
      <c r="C1537" s="283"/>
      <c r="D1537" s="283"/>
      <c r="E1537" s="283"/>
      <c r="F1537" s="283"/>
      <c r="G1537" s="283"/>
      <c r="H1537" s="283"/>
      <c r="I1537" s="300"/>
      <c r="J1537" s="284"/>
      <c r="K1537" s="285"/>
      <c r="L1537" s="285"/>
    </row>
    <row r="1538" spans="1:12">
      <c r="A1538" s="288"/>
      <c r="B1538" s="283"/>
      <c r="C1538" s="283"/>
      <c r="D1538" s="283"/>
      <c r="E1538" s="283"/>
      <c r="F1538" s="283"/>
      <c r="G1538" s="283"/>
      <c r="H1538" s="283"/>
      <c r="I1538" s="300"/>
      <c r="J1538" s="284"/>
      <c r="K1538" s="285"/>
      <c r="L1538" s="285"/>
    </row>
    <row r="1539" spans="1:12">
      <c r="A1539" s="288"/>
      <c r="B1539" s="283"/>
      <c r="C1539" s="283"/>
      <c r="D1539" s="283"/>
      <c r="E1539" s="283"/>
      <c r="F1539" s="283"/>
      <c r="G1539" s="283"/>
      <c r="H1539" s="283"/>
      <c r="I1539" s="300"/>
      <c r="J1539" s="284"/>
      <c r="K1539" s="285"/>
      <c r="L1539" s="285"/>
    </row>
    <row r="1540" spans="1:12">
      <c r="A1540" s="288"/>
      <c r="B1540" s="283"/>
      <c r="C1540" s="283"/>
      <c r="D1540" s="283"/>
      <c r="E1540" s="283"/>
      <c r="F1540" s="283"/>
      <c r="G1540" s="283"/>
      <c r="H1540" s="283"/>
      <c r="I1540" s="300"/>
      <c r="J1540" s="284"/>
      <c r="K1540" s="285"/>
      <c r="L1540" s="285"/>
    </row>
    <row r="1541" spans="1:12">
      <c r="A1541" s="288"/>
      <c r="B1541" s="283"/>
      <c r="C1541" s="283"/>
      <c r="D1541" s="283"/>
      <c r="E1541" s="283"/>
      <c r="F1541" s="283"/>
      <c r="G1541" s="283"/>
      <c r="H1541" s="283"/>
      <c r="I1541" s="300"/>
      <c r="J1541" s="284"/>
      <c r="K1541" s="285"/>
      <c r="L1541" s="285"/>
    </row>
    <row r="1542" spans="1:12">
      <c r="A1542" s="288"/>
      <c r="B1542" s="283"/>
      <c r="C1542" s="283"/>
      <c r="D1542" s="283"/>
      <c r="E1542" s="283"/>
      <c r="F1542" s="283"/>
      <c r="G1542" s="283"/>
      <c r="H1542" s="283"/>
      <c r="I1542" s="300"/>
      <c r="J1542" s="284"/>
      <c r="K1542" s="285"/>
      <c r="L1542" s="285"/>
    </row>
    <row r="1543" spans="1:12">
      <c r="A1543" s="288"/>
      <c r="B1543" s="283"/>
      <c r="C1543" s="283"/>
      <c r="D1543" s="283"/>
      <c r="E1543" s="283"/>
      <c r="F1543" s="283"/>
      <c r="G1543" s="283"/>
      <c r="H1543" s="283"/>
      <c r="I1543" s="300"/>
      <c r="J1543" s="284"/>
      <c r="K1543" s="285"/>
      <c r="L1543" s="285"/>
    </row>
    <row r="1544" spans="1:12">
      <c r="A1544" s="288"/>
      <c r="B1544" s="283"/>
      <c r="C1544" s="283"/>
      <c r="D1544" s="283"/>
      <c r="E1544" s="283"/>
      <c r="F1544" s="283"/>
      <c r="G1544" s="283"/>
      <c r="H1544" s="283"/>
      <c r="I1544" s="300"/>
      <c r="J1544" s="284"/>
      <c r="K1544" s="285"/>
      <c r="L1544" s="285"/>
    </row>
    <row r="1545" spans="1:12">
      <c r="A1545" s="288"/>
      <c r="B1545" s="283"/>
      <c r="C1545" s="283"/>
      <c r="D1545" s="283"/>
      <c r="E1545" s="283"/>
      <c r="F1545" s="283"/>
      <c r="G1545" s="283"/>
      <c r="H1545" s="283"/>
      <c r="I1545" s="300"/>
      <c r="J1545" s="284"/>
      <c r="K1545" s="285"/>
      <c r="L1545" s="285"/>
    </row>
    <row r="1546" spans="1:12">
      <c r="A1546" s="288"/>
      <c r="B1546" s="283"/>
      <c r="C1546" s="283"/>
      <c r="D1546" s="283"/>
      <c r="E1546" s="283"/>
      <c r="F1546" s="283"/>
      <c r="G1546" s="283"/>
      <c r="H1546" s="283"/>
      <c r="I1546" s="300"/>
      <c r="J1546" s="284"/>
      <c r="K1546" s="285"/>
      <c r="L1546" s="285"/>
    </row>
    <row r="1547" spans="1:12">
      <c r="A1547" s="288"/>
      <c r="B1547" s="283"/>
      <c r="C1547" s="283"/>
      <c r="D1547" s="283"/>
      <c r="E1547" s="283"/>
      <c r="F1547" s="283"/>
      <c r="G1547" s="283"/>
      <c r="H1547" s="283"/>
      <c r="I1547" s="300"/>
      <c r="J1547" s="284"/>
      <c r="K1547" s="285"/>
      <c r="L1547" s="285"/>
    </row>
    <row r="1548" spans="1:12">
      <c r="A1548" s="288"/>
      <c r="B1548" s="283"/>
      <c r="C1548" s="283"/>
      <c r="D1548" s="283"/>
      <c r="E1548" s="283"/>
      <c r="F1548" s="283"/>
      <c r="G1548" s="283"/>
      <c r="H1548" s="283"/>
      <c r="I1548" s="300"/>
      <c r="J1548" s="284"/>
      <c r="K1548" s="285"/>
      <c r="L1548" s="285"/>
    </row>
    <row r="1549" spans="1:12">
      <c r="A1549" s="288"/>
      <c r="B1549" s="283"/>
      <c r="C1549" s="283"/>
      <c r="D1549" s="283"/>
      <c r="E1549" s="283"/>
      <c r="F1549" s="283"/>
      <c r="G1549" s="283"/>
      <c r="H1549" s="283"/>
      <c r="I1549" s="300"/>
      <c r="J1549" s="284"/>
      <c r="K1549" s="285"/>
      <c r="L1549" s="285"/>
    </row>
    <row r="1550" spans="1:12">
      <c r="A1550" s="288"/>
      <c r="B1550" s="283"/>
      <c r="C1550" s="283"/>
      <c r="D1550" s="283"/>
      <c r="E1550" s="283"/>
      <c r="F1550" s="283"/>
      <c r="G1550" s="283"/>
      <c r="H1550" s="283"/>
      <c r="I1550" s="300"/>
      <c r="J1550" s="284"/>
      <c r="K1550" s="285"/>
      <c r="L1550" s="285"/>
    </row>
    <row r="1551" spans="1:12">
      <c r="A1551" s="288"/>
      <c r="B1551" s="283"/>
      <c r="C1551" s="283"/>
      <c r="D1551" s="283"/>
      <c r="E1551" s="283"/>
      <c r="F1551" s="283"/>
      <c r="G1551" s="283"/>
      <c r="H1551" s="283"/>
      <c r="I1551" s="300"/>
      <c r="J1551" s="284"/>
      <c r="K1551" s="285"/>
      <c r="L1551" s="285"/>
    </row>
    <row r="1552" spans="1:12">
      <c r="A1552" s="288"/>
      <c r="B1552" s="283"/>
      <c r="C1552" s="283"/>
      <c r="D1552" s="283"/>
      <c r="E1552" s="283"/>
      <c r="F1552" s="283"/>
      <c r="G1552" s="283"/>
      <c r="H1552" s="283"/>
      <c r="I1552" s="300"/>
      <c r="J1552" s="284"/>
      <c r="K1552" s="285"/>
      <c r="L1552" s="285"/>
    </row>
    <row r="1553" spans="1:12">
      <c r="A1553" s="288"/>
      <c r="B1553" s="283"/>
      <c r="C1553" s="283"/>
      <c r="D1553" s="283"/>
      <c r="E1553" s="283"/>
      <c r="F1553" s="283"/>
      <c r="G1553" s="283"/>
      <c r="H1553" s="283"/>
      <c r="I1553" s="300"/>
      <c r="J1553" s="284"/>
      <c r="K1553" s="285"/>
      <c r="L1553" s="285"/>
    </row>
    <row r="1554" spans="1:12">
      <c r="A1554" s="288"/>
      <c r="B1554" s="283"/>
      <c r="C1554" s="283"/>
      <c r="D1554" s="283"/>
      <c r="E1554" s="283"/>
      <c r="F1554" s="283"/>
      <c r="G1554" s="283"/>
      <c r="H1554" s="283"/>
      <c r="I1554" s="300"/>
      <c r="J1554" s="284"/>
      <c r="K1554" s="285"/>
      <c r="L1554" s="285"/>
    </row>
    <row r="1555" spans="1:12">
      <c r="A1555" s="288"/>
      <c r="B1555" s="283"/>
      <c r="C1555" s="283"/>
      <c r="D1555" s="283"/>
      <c r="E1555" s="283"/>
      <c r="F1555" s="283"/>
      <c r="G1555" s="283"/>
      <c r="H1555" s="283"/>
      <c r="I1555" s="300"/>
      <c r="J1555" s="284"/>
      <c r="K1555" s="285"/>
      <c r="L1555" s="285"/>
    </row>
    <row r="1556" spans="1:12">
      <c r="A1556" s="288"/>
      <c r="B1556" s="283"/>
      <c r="C1556" s="283"/>
      <c r="D1556" s="283"/>
      <c r="E1556" s="283"/>
      <c r="F1556" s="283"/>
      <c r="G1556" s="283"/>
      <c r="H1556" s="283"/>
      <c r="I1556" s="300"/>
      <c r="J1556" s="284"/>
      <c r="K1556" s="285"/>
      <c r="L1556" s="285"/>
    </row>
    <row r="1557" spans="1:12">
      <c r="A1557" s="288"/>
      <c r="B1557" s="283"/>
      <c r="C1557" s="283"/>
      <c r="D1557" s="283"/>
      <c r="E1557" s="283"/>
      <c r="F1557" s="283"/>
      <c r="G1557" s="283"/>
      <c r="H1557" s="283"/>
      <c r="I1557" s="300"/>
      <c r="J1557" s="284"/>
      <c r="K1557" s="285"/>
      <c r="L1557" s="285"/>
    </row>
    <row r="1558" spans="1:12">
      <c r="A1558" s="288"/>
      <c r="B1558" s="283"/>
      <c r="C1558" s="283"/>
      <c r="D1558" s="283"/>
      <c r="E1558" s="283"/>
      <c r="F1558" s="283"/>
      <c r="G1558" s="283"/>
      <c r="H1558" s="283"/>
      <c r="I1558" s="300"/>
      <c r="J1558" s="284"/>
      <c r="K1558" s="285"/>
      <c r="L1558" s="285"/>
    </row>
    <row r="1559" spans="1:12">
      <c r="A1559" s="288"/>
      <c r="B1559" s="283"/>
      <c r="C1559" s="283"/>
      <c r="D1559" s="283"/>
      <c r="E1559" s="283"/>
      <c r="F1559" s="283"/>
      <c r="G1559" s="283"/>
      <c r="H1559" s="283"/>
      <c r="I1559" s="300"/>
      <c r="J1559" s="284"/>
      <c r="K1559" s="285"/>
      <c r="L1559" s="285"/>
    </row>
    <row r="1560" spans="1:12">
      <c r="A1560" s="288"/>
      <c r="B1560" s="283"/>
      <c r="C1560" s="283"/>
      <c r="D1560" s="283"/>
      <c r="E1560" s="283"/>
      <c r="F1560" s="283"/>
      <c r="G1560" s="283"/>
      <c r="H1560" s="283"/>
      <c r="I1560" s="300"/>
      <c r="J1560" s="284"/>
      <c r="K1560" s="285"/>
      <c r="L1560" s="285"/>
    </row>
    <row r="1561" spans="1:12">
      <c r="A1561" s="288"/>
      <c r="B1561" s="283"/>
      <c r="C1561" s="283"/>
      <c r="D1561" s="283"/>
      <c r="E1561" s="283"/>
      <c r="F1561" s="283"/>
      <c r="G1561" s="283"/>
      <c r="H1561" s="283"/>
      <c r="I1561" s="300"/>
      <c r="J1561" s="284"/>
      <c r="K1561" s="285"/>
      <c r="L1561" s="285"/>
    </row>
    <row r="1562" spans="1:12">
      <c r="A1562" s="288"/>
      <c r="B1562" s="283"/>
      <c r="C1562" s="283"/>
      <c r="D1562" s="283"/>
      <c r="E1562" s="283"/>
      <c r="F1562" s="283"/>
      <c r="G1562" s="283"/>
      <c r="H1562" s="283"/>
      <c r="I1562" s="300"/>
      <c r="J1562" s="284"/>
      <c r="K1562" s="285"/>
      <c r="L1562" s="285"/>
    </row>
    <row r="1563" spans="1:12">
      <c r="A1563" s="288"/>
      <c r="B1563" s="283"/>
      <c r="C1563" s="283"/>
      <c r="D1563" s="283"/>
      <c r="E1563" s="283"/>
      <c r="F1563" s="283"/>
      <c r="G1563" s="283"/>
      <c r="H1563" s="283"/>
      <c r="I1563" s="300"/>
      <c r="J1563" s="284"/>
      <c r="K1563" s="285"/>
      <c r="L1563" s="285"/>
    </row>
    <row r="1564" spans="1:12">
      <c r="A1564" s="288"/>
      <c r="B1564" s="283"/>
      <c r="C1564" s="283"/>
      <c r="D1564" s="283"/>
      <c r="E1564" s="283"/>
      <c r="F1564" s="283"/>
      <c r="G1564" s="283"/>
      <c r="H1564" s="283"/>
      <c r="I1564" s="300"/>
      <c r="J1564" s="284"/>
      <c r="K1564" s="285"/>
      <c r="L1564" s="285"/>
    </row>
    <row r="1565" spans="1:12">
      <c r="A1565" s="288"/>
      <c r="B1565" s="283"/>
      <c r="C1565" s="283"/>
      <c r="D1565" s="283"/>
      <c r="E1565" s="283"/>
      <c r="F1565" s="283"/>
      <c r="G1565" s="283"/>
      <c r="H1565" s="283"/>
      <c r="I1565" s="300"/>
      <c r="J1565" s="284"/>
      <c r="K1565" s="285"/>
      <c r="L1565" s="285"/>
    </row>
    <row r="1566" spans="1:12">
      <c r="A1566" s="288"/>
      <c r="B1566" s="283"/>
      <c r="C1566" s="283"/>
      <c r="D1566" s="283"/>
      <c r="E1566" s="283"/>
      <c r="F1566" s="283"/>
      <c r="G1566" s="283"/>
      <c r="H1566" s="283"/>
      <c r="I1566" s="300"/>
      <c r="J1566" s="284"/>
      <c r="K1566" s="285"/>
      <c r="L1566" s="285"/>
    </row>
    <row r="1567" spans="1:12">
      <c r="A1567" s="288"/>
      <c r="B1567" s="283"/>
      <c r="C1567" s="283"/>
      <c r="D1567" s="283"/>
      <c r="E1567" s="283"/>
      <c r="F1567" s="283"/>
      <c r="G1567" s="283"/>
      <c r="H1567" s="283"/>
      <c r="I1567" s="300"/>
      <c r="J1567" s="284"/>
      <c r="K1567" s="285"/>
      <c r="L1567" s="285"/>
    </row>
    <row r="1568" spans="1:12">
      <c r="A1568" s="288"/>
      <c r="B1568" s="283"/>
      <c r="C1568" s="283"/>
      <c r="D1568" s="283"/>
      <c r="E1568" s="283"/>
      <c r="F1568" s="283"/>
      <c r="G1568" s="283"/>
      <c r="H1568" s="283"/>
      <c r="I1568" s="300"/>
      <c r="J1568" s="284"/>
      <c r="K1568" s="285"/>
      <c r="L1568" s="285"/>
    </row>
    <row r="1569" spans="1:12">
      <c r="A1569" s="288"/>
      <c r="B1569" s="283"/>
      <c r="C1569" s="283"/>
      <c r="D1569" s="283"/>
      <c r="E1569" s="283"/>
      <c r="F1569" s="283"/>
      <c r="G1569" s="283"/>
      <c r="H1569" s="283"/>
      <c r="I1569" s="300"/>
      <c r="J1569" s="284"/>
      <c r="K1569" s="285"/>
      <c r="L1569" s="285"/>
    </row>
    <row r="1570" spans="1:12">
      <c r="A1570" s="288"/>
      <c r="B1570" s="283"/>
      <c r="C1570" s="283"/>
      <c r="D1570" s="283"/>
      <c r="E1570" s="283"/>
      <c r="F1570" s="283"/>
      <c r="G1570" s="283"/>
      <c r="H1570" s="283"/>
      <c r="I1570" s="300"/>
      <c r="J1570" s="284"/>
      <c r="K1570" s="285"/>
      <c r="L1570" s="285"/>
    </row>
    <row r="1571" spans="1:12">
      <c r="A1571" s="288"/>
      <c r="B1571" s="283"/>
      <c r="C1571" s="283"/>
      <c r="D1571" s="283"/>
      <c r="E1571" s="283"/>
      <c r="F1571" s="283"/>
      <c r="G1571" s="283"/>
      <c r="H1571" s="283"/>
      <c r="I1571" s="300"/>
      <c r="J1571" s="284"/>
      <c r="K1571" s="285"/>
      <c r="L1571" s="285"/>
    </row>
    <row r="1572" spans="1:12">
      <c r="A1572" s="288"/>
      <c r="B1572" s="283"/>
      <c r="C1572" s="283"/>
      <c r="D1572" s="283"/>
      <c r="E1572" s="283"/>
      <c r="F1572" s="283"/>
      <c r="G1572" s="283"/>
      <c r="H1572" s="283"/>
      <c r="I1572" s="300"/>
      <c r="J1572" s="284"/>
      <c r="K1572" s="285"/>
      <c r="L1572" s="285"/>
    </row>
    <row r="1573" spans="1:12">
      <c r="A1573" s="288"/>
      <c r="B1573" s="283"/>
      <c r="C1573" s="283"/>
      <c r="D1573" s="283"/>
      <c r="E1573" s="283"/>
      <c r="F1573" s="283"/>
      <c r="G1573" s="283"/>
      <c r="H1573" s="283"/>
      <c r="I1573" s="300"/>
      <c r="J1573" s="284"/>
      <c r="K1573" s="285"/>
      <c r="L1573" s="285"/>
    </row>
    <row r="1574" spans="1:12">
      <c r="A1574" s="288"/>
      <c r="B1574" s="283"/>
      <c r="C1574" s="283"/>
      <c r="D1574" s="283"/>
      <c r="E1574" s="283"/>
      <c r="F1574" s="283"/>
      <c r="G1574" s="283"/>
      <c r="H1574" s="283"/>
      <c r="I1574" s="300"/>
      <c r="J1574" s="284"/>
      <c r="K1574" s="285"/>
      <c r="L1574" s="285"/>
    </row>
    <row r="1575" spans="1:12">
      <c r="A1575" s="288"/>
      <c r="B1575" s="283"/>
      <c r="C1575" s="283"/>
      <c r="D1575" s="283"/>
      <c r="E1575" s="283"/>
      <c r="F1575" s="283"/>
      <c r="G1575" s="283"/>
      <c r="H1575" s="283"/>
      <c r="I1575" s="300"/>
      <c r="J1575" s="284"/>
      <c r="K1575" s="285"/>
      <c r="L1575" s="285"/>
    </row>
    <row r="1576" spans="1:12">
      <c r="A1576" s="288"/>
      <c r="B1576" s="283"/>
      <c r="C1576" s="283"/>
      <c r="D1576" s="283"/>
      <c r="E1576" s="283"/>
      <c r="F1576" s="283"/>
      <c r="G1576" s="283"/>
      <c r="H1576" s="283"/>
      <c r="I1576" s="300"/>
      <c r="J1576" s="284"/>
      <c r="K1576" s="285"/>
      <c r="L1576" s="285"/>
    </row>
    <row r="1577" spans="1:12">
      <c r="A1577" s="288"/>
      <c r="B1577" s="283"/>
      <c r="C1577" s="283"/>
      <c r="D1577" s="283"/>
      <c r="E1577" s="283"/>
      <c r="F1577" s="283"/>
      <c r="G1577" s="283"/>
      <c r="H1577" s="283"/>
      <c r="I1577" s="300"/>
      <c r="J1577" s="284"/>
      <c r="K1577" s="285"/>
      <c r="L1577" s="285"/>
    </row>
    <row r="1578" spans="1:12">
      <c r="A1578" s="288"/>
      <c r="B1578" s="283"/>
      <c r="C1578" s="283"/>
      <c r="D1578" s="283"/>
      <c r="E1578" s="283"/>
      <c r="F1578" s="283"/>
      <c r="G1578" s="283"/>
      <c r="H1578" s="283"/>
      <c r="I1578" s="300"/>
      <c r="J1578" s="284"/>
      <c r="K1578" s="285"/>
      <c r="L1578" s="285"/>
    </row>
    <row r="1579" spans="1:12">
      <c r="A1579" s="288"/>
      <c r="B1579" s="283"/>
      <c r="C1579" s="283"/>
      <c r="D1579" s="283"/>
      <c r="E1579" s="283"/>
      <c r="F1579" s="283"/>
      <c r="G1579" s="283"/>
      <c r="H1579" s="283"/>
      <c r="I1579" s="300"/>
      <c r="J1579" s="284"/>
      <c r="K1579" s="285"/>
      <c r="L1579" s="285"/>
    </row>
    <row r="1580" spans="1:12">
      <c r="A1580" s="288"/>
      <c r="B1580" s="283"/>
      <c r="C1580" s="283"/>
      <c r="D1580" s="283"/>
      <c r="E1580" s="283"/>
      <c r="F1580" s="283"/>
      <c r="G1580" s="283"/>
      <c r="H1580" s="283"/>
      <c r="I1580" s="300"/>
      <c r="J1580" s="284"/>
      <c r="K1580" s="285"/>
      <c r="L1580" s="285"/>
    </row>
    <row r="1581" spans="1:12">
      <c r="A1581" s="288"/>
      <c r="B1581" s="283"/>
      <c r="C1581" s="283"/>
      <c r="D1581" s="283"/>
      <c r="E1581" s="283"/>
      <c r="F1581" s="283"/>
      <c r="G1581" s="283"/>
      <c r="H1581" s="283"/>
      <c r="I1581" s="300"/>
      <c r="J1581" s="284"/>
      <c r="K1581" s="285"/>
      <c r="L1581" s="285"/>
    </row>
    <row r="1582" spans="1:12">
      <c r="A1582" s="288"/>
      <c r="B1582" s="283"/>
      <c r="C1582" s="283"/>
      <c r="D1582" s="283"/>
      <c r="E1582" s="283"/>
      <c r="F1582" s="283"/>
      <c r="G1582" s="283"/>
      <c r="H1582" s="283"/>
      <c r="I1582" s="300"/>
      <c r="J1582" s="284"/>
      <c r="K1582" s="285"/>
      <c r="L1582" s="285"/>
    </row>
    <row r="1583" spans="1:12">
      <c r="A1583" s="288"/>
      <c r="B1583" s="283"/>
      <c r="C1583" s="283"/>
      <c r="D1583" s="283"/>
      <c r="E1583" s="283"/>
      <c r="F1583" s="283"/>
      <c r="G1583" s="283"/>
      <c r="H1583" s="283"/>
      <c r="I1583" s="300"/>
      <c r="J1583" s="284"/>
      <c r="K1583" s="285"/>
      <c r="L1583" s="285"/>
    </row>
    <row r="1584" spans="1:12">
      <c r="A1584" s="288"/>
      <c r="B1584" s="283"/>
      <c r="C1584" s="283"/>
      <c r="D1584" s="283"/>
      <c r="E1584" s="283"/>
      <c r="F1584" s="283"/>
      <c r="G1584" s="283"/>
      <c r="H1584" s="283"/>
      <c r="I1584" s="300"/>
      <c r="J1584" s="284"/>
      <c r="K1584" s="285"/>
      <c r="L1584" s="285"/>
    </row>
    <row r="1585" spans="1:12">
      <c r="A1585" s="288"/>
      <c r="B1585" s="283"/>
      <c r="C1585" s="283"/>
      <c r="D1585" s="283"/>
      <c r="E1585" s="283"/>
      <c r="F1585" s="283"/>
      <c r="G1585" s="283"/>
      <c r="H1585" s="283"/>
      <c r="I1585" s="300"/>
      <c r="J1585" s="284"/>
      <c r="K1585" s="285"/>
      <c r="L1585" s="285"/>
    </row>
    <row r="1586" spans="1:12">
      <c r="A1586" s="288"/>
      <c r="B1586" s="283"/>
      <c r="C1586" s="283"/>
      <c r="D1586" s="283"/>
      <c r="E1586" s="283"/>
      <c r="F1586" s="283"/>
      <c r="G1586" s="283"/>
      <c r="H1586" s="283"/>
      <c r="I1586" s="300"/>
      <c r="J1586" s="284"/>
      <c r="K1586" s="285"/>
      <c r="L1586" s="285"/>
    </row>
    <row r="1587" spans="1:12">
      <c r="A1587" s="288"/>
      <c r="B1587" s="283"/>
      <c r="C1587" s="283"/>
      <c r="D1587" s="283"/>
      <c r="E1587" s="283"/>
      <c r="F1587" s="283"/>
      <c r="G1587" s="283"/>
      <c r="H1587" s="283"/>
      <c r="I1587" s="300"/>
      <c r="J1587" s="284"/>
      <c r="K1587" s="285"/>
      <c r="L1587" s="285"/>
    </row>
    <row r="1588" spans="1:12">
      <c r="A1588" s="288"/>
      <c r="B1588" s="283"/>
      <c r="C1588" s="283"/>
      <c r="D1588" s="283"/>
      <c r="E1588" s="283"/>
      <c r="F1588" s="283"/>
      <c r="G1588" s="283"/>
      <c r="H1588" s="283"/>
      <c r="I1588" s="300"/>
      <c r="J1588" s="284"/>
      <c r="K1588" s="285"/>
      <c r="L1588" s="285"/>
    </row>
    <row r="1589" spans="1:12">
      <c r="A1589" s="288"/>
      <c r="B1589" s="283"/>
      <c r="C1589" s="283"/>
      <c r="D1589" s="283"/>
      <c r="E1589" s="283"/>
      <c r="F1589" s="283"/>
      <c r="G1589" s="283"/>
      <c r="H1589" s="283"/>
      <c r="I1589" s="300"/>
      <c r="J1589" s="284"/>
      <c r="K1589" s="285"/>
      <c r="L1589" s="285"/>
    </row>
    <row r="1590" spans="1:12">
      <c r="A1590" s="288"/>
      <c r="B1590" s="283"/>
      <c r="C1590" s="283"/>
      <c r="D1590" s="283"/>
      <c r="E1590" s="283"/>
      <c r="F1590" s="283"/>
      <c r="G1590" s="283"/>
      <c r="H1590" s="283"/>
      <c r="I1590" s="300"/>
      <c r="J1590" s="284"/>
      <c r="K1590" s="285"/>
      <c r="L1590" s="285"/>
    </row>
    <row r="1591" spans="1:12">
      <c r="A1591" s="288"/>
      <c r="B1591" s="283"/>
      <c r="C1591" s="283"/>
      <c r="D1591" s="283"/>
      <c r="E1591" s="283"/>
      <c r="F1591" s="283"/>
      <c r="G1591" s="283"/>
      <c r="H1591" s="283"/>
      <c r="I1591" s="300"/>
      <c r="J1591" s="284"/>
      <c r="K1591" s="285"/>
      <c r="L1591" s="285"/>
    </row>
    <row r="1592" spans="1:12">
      <c r="A1592" s="288"/>
      <c r="B1592" s="283"/>
      <c r="C1592" s="283"/>
      <c r="D1592" s="283"/>
      <c r="E1592" s="283"/>
      <c r="F1592" s="283"/>
      <c r="G1592" s="283"/>
      <c r="H1592" s="283"/>
      <c r="I1592" s="300"/>
      <c r="J1592" s="284"/>
      <c r="K1592" s="285"/>
      <c r="L1592" s="285"/>
    </row>
    <row r="1593" spans="1:12">
      <c r="A1593" s="288"/>
      <c r="B1593" s="283"/>
      <c r="C1593" s="283"/>
      <c r="D1593" s="283"/>
      <c r="E1593" s="283"/>
      <c r="F1593" s="283"/>
      <c r="G1593" s="283"/>
      <c r="H1593" s="283"/>
      <c r="I1593" s="300"/>
      <c r="J1593" s="284"/>
      <c r="K1593" s="285"/>
      <c r="L1593" s="285"/>
    </row>
    <row r="1594" spans="1:12">
      <c r="A1594" s="288"/>
      <c r="B1594" s="283"/>
      <c r="C1594" s="283"/>
      <c r="D1594" s="283"/>
      <c r="E1594" s="283"/>
      <c r="F1594" s="283"/>
      <c r="G1594" s="283"/>
      <c r="H1594" s="283"/>
      <c r="I1594" s="300"/>
      <c r="J1594" s="284"/>
      <c r="K1594" s="285"/>
      <c r="L1594" s="285"/>
    </row>
    <row r="1595" spans="1:12">
      <c r="A1595" s="288"/>
      <c r="B1595" s="283"/>
      <c r="C1595" s="283"/>
      <c r="D1595" s="283"/>
      <c r="E1595" s="283"/>
      <c r="F1595" s="283"/>
      <c r="G1595" s="283"/>
      <c r="H1595" s="283"/>
      <c r="I1595" s="300"/>
      <c r="J1595" s="284"/>
      <c r="K1595" s="285"/>
      <c r="L1595" s="285"/>
    </row>
    <row r="1596" spans="1:12">
      <c r="A1596" s="288"/>
      <c r="B1596" s="283"/>
      <c r="C1596" s="283"/>
      <c r="D1596" s="283"/>
      <c r="E1596" s="283"/>
      <c r="F1596" s="283"/>
      <c r="G1596" s="283"/>
      <c r="H1596" s="283"/>
      <c r="I1596" s="300"/>
      <c r="J1596" s="284"/>
      <c r="K1596" s="285"/>
      <c r="L1596" s="285"/>
    </row>
    <row r="1597" spans="1:12">
      <c r="A1597" s="288"/>
      <c r="B1597" s="283"/>
      <c r="C1597" s="283"/>
      <c r="D1597" s="283"/>
      <c r="E1597" s="283"/>
      <c r="F1597" s="283"/>
      <c r="G1597" s="283"/>
      <c r="H1597" s="283"/>
      <c r="I1597" s="300"/>
      <c r="J1597" s="284"/>
      <c r="K1597" s="285"/>
      <c r="L1597" s="285"/>
    </row>
    <row r="1598" spans="1:12">
      <c r="A1598" s="288"/>
      <c r="B1598" s="283"/>
      <c r="C1598" s="283"/>
      <c r="D1598" s="283"/>
      <c r="E1598" s="283"/>
      <c r="F1598" s="283"/>
      <c r="G1598" s="283"/>
      <c r="H1598" s="283"/>
      <c r="I1598" s="300"/>
      <c r="J1598" s="284"/>
      <c r="K1598" s="285"/>
      <c r="L1598" s="285"/>
    </row>
    <row r="1599" spans="1:12">
      <c r="A1599" s="288"/>
      <c r="B1599" s="283"/>
      <c r="C1599" s="283"/>
      <c r="D1599" s="283"/>
      <c r="E1599" s="283"/>
      <c r="F1599" s="283"/>
      <c r="G1599" s="283"/>
      <c r="H1599" s="283"/>
      <c r="I1599" s="300"/>
      <c r="J1599" s="284"/>
      <c r="K1599" s="285"/>
      <c r="L1599" s="285"/>
    </row>
    <row r="1600" spans="1:12">
      <c r="A1600" s="288"/>
      <c r="B1600" s="283"/>
      <c r="C1600" s="283"/>
      <c r="D1600" s="283"/>
      <c r="E1600" s="283"/>
      <c r="F1600" s="283"/>
      <c r="G1600" s="283"/>
      <c r="H1600" s="283"/>
      <c r="I1600" s="300"/>
      <c r="J1600" s="284"/>
      <c r="K1600" s="285"/>
      <c r="L1600" s="285"/>
    </row>
    <row r="1601" spans="1:12">
      <c r="A1601" s="288"/>
      <c r="B1601" s="283"/>
      <c r="C1601" s="283"/>
      <c r="D1601" s="283"/>
      <c r="E1601" s="283"/>
      <c r="F1601" s="283"/>
      <c r="G1601" s="283"/>
      <c r="H1601" s="283"/>
      <c r="I1601" s="300"/>
      <c r="J1601" s="284"/>
      <c r="K1601" s="285"/>
      <c r="L1601" s="285"/>
    </row>
    <row r="1602" spans="1:12">
      <c r="A1602" s="288"/>
      <c r="B1602" s="283"/>
      <c r="C1602" s="283"/>
      <c r="D1602" s="283"/>
      <c r="E1602" s="283"/>
      <c r="F1602" s="283"/>
      <c r="G1602" s="283"/>
      <c r="H1602" s="283"/>
      <c r="I1602" s="300"/>
      <c r="J1602" s="284"/>
      <c r="K1602" s="285"/>
      <c r="L1602" s="285"/>
    </row>
    <row r="1603" spans="1:12">
      <c r="A1603" s="288"/>
      <c r="B1603" s="283"/>
      <c r="C1603" s="283"/>
      <c r="D1603" s="283"/>
      <c r="E1603" s="283"/>
      <c r="F1603" s="283"/>
      <c r="G1603" s="283"/>
      <c r="H1603" s="283"/>
      <c r="I1603" s="300"/>
      <c r="J1603" s="284"/>
      <c r="K1603" s="285"/>
      <c r="L1603" s="285"/>
    </row>
    <row r="1604" spans="1:12">
      <c r="A1604" s="288"/>
      <c r="B1604" s="283"/>
      <c r="C1604" s="283"/>
      <c r="D1604" s="283"/>
      <c r="E1604" s="283"/>
      <c r="F1604" s="283"/>
      <c r="G1604" s="283"/>
      <c r="H1604" s="283"/>
      <c r="I1604" s="300"/>
      <c r="J1604" s="284"/>
      <c r="K1604" s="285"/>
      <c r="L1604" s="285"/>
    </row>
    <row r="1605" spans="1:12">
      <c r="A1605" s="288"/>
      <c r="B1605" s="283"/>
      <c r="C1605" s="283"/>
      <c r="D1605" s="283"/>
      <c r="E1605" s="283"/>
      <c r="F1605" s="283"/>
      <c r="G1605" s="283"/>
      <c r="H1605" s="283"/>
      <c r="I1605" s="300"/>
      <c r="J1605" s="284"/>
      <c r="K1605" s="285"/>
      <c r="L1605" s="285"/>
    </row>
    <row r="1606" spans="1:12">
      <c r="A1606" s="288"/>
      <c r="B1606" s="283"/>
      <c r="C1606" s="283"/>
      <c r="D1606" s="283"/>
      <c r="E1606" s="283"/>
      <c r="F1606" s="283"/>
      <c r="G1606" s="283"/>
      <c r="H1606" s="283"/>
      <c r="I1606" s="300"/>
      <c r="J1606" s="284"/>
      <c r="K1606" s="285"/>
      <c r="L1606" s="285"/>
    </row>
    <row r="1607" spans="1:12">
      <c r="A1607" s="288"/>
      <c r="B1607" s="283"/>
      <c r="C1607" s="283"/>
      <c r="D1607" s="283"/>
      <c r="E1607" s="283"/>
      <c r="F1607" s="283"/>
      <c r="G1607" s="283"/>
      <c r="H1607" s="283"/>
      <c r="I1607" s="300"/>
      <c r="J1607" s="284"/>
      <c r="K1607" s="285"/>
      <c r="L1607" s="285"/>
    </row>
    <row r="1608" spans="1:12">
      <c r="A1608" s="288"/>
      <c r="B1608" s="283"/>
      <c r="C1608" s="283"/>
      <c r="D1608" s="283"/>
      <c r="E1608" s="283"/>
      <c r="F1608" s="283"/>
      <c r="G1608" s="283"/>
      <c r="H1608" s="283"/>
      <c r="I1608" s="300"/>
      <c r="J1608" s="284"/>
      <c r="K1608" s="285"/>
      <c r="L1608" s="285"/>
    </row>
    <row r="1609" spans="1:12">
      <c r="A1609" s="288"/>
      <c r="B1609" s="283"/>
      <c r="C1609" s="283"/>
      <c r="D1609" s="283"/>
      <c r="E1609" s="283"/>
      <c r="F1609" s="283"/>
      <c r="G1609" s="283"/>
      <c r="H1609" s="283"/>
      <c r="I1609" s="300"/>
      <c r="J1609" s="284"/>
      <c r="K1609" s="285"/>
      <c r="L1609" s="285"/>
    </row>
    <row r="1610" spans="1:12">
      <c r="A1610" s="288"/>
      <c r="B1610" s="283"/>
      <c r="C1610" s="283"/>
      <c r="D1610" s="283"/>
      <c r="E1610" s="283"/>
      <c r="F1610" s="283"/>
      <c r="G1610" s="283"/>
      <c r="H1610" s="283"/>
      <c r="I1610" s="300"/>
      <c r="J1610" s="284"/>
      <c r="K1610" s="285"/>
      <c r="L1610" s="285"/>
    </row>
    <row r="1611" spans="1:12">
      <c r="A1611" s="288"/>
      <c r="B1611" s="283"/>
      <c r="C1611" s="283"/>
      <c r="D1611" s="283"/>
      <c r="E1611" s="283"/>
      <c r="F1611" s="283"/>
      <c r="G1611" s="283"/>
      <c r="H1611" s="283"/>
      <c r="I1611" s="300"/>
      <c r="J1611" s="284"/>
      <c r="K1611" s="285"/>
      <c r="L1611" s="285"/>
    </row>
    <row r="1612" spans="1:12">
      <c r="A1612" s="288"/>
      <c r="B1612" s="283"/>
      <c r="C1612" s="283"/>
      <c r="D1612" s="283"/>
      <c r="E1612" s="283"/>
      <c r="F1612" s="283"/>
      <c r="G1612" s="283"/>
      <c r="H1612" s="283"/>
      <c r="I1612" s="300"/>
      <c r="J1612" s="284"/>
      <c r="K1612" s="285"/>
      <c r="L1612" s="285"/>
    </row>
    <row r="1613" spans="1:12">
      <c r="A1613" s="288"/>
      <c r="B1613" s="283"/>
      <c r="C1613" s="283"/>
      <c r="D1613" s="283"/>
      <c r="E1613" s="283"/>
      <c r="F1613" s="283"/>
      <c r="G1613" s="283"/>
      <c r="H1613" s="283"/>
      <c r="I1613" s="300"/>
      <c r="J1613" s="284"/>
      <c r="K1613" s="285"/>
      <c r="L1613" s="285"/>
    </row>
    <row r="1614" spans="1:12">
      <c r="A1614" s="288"/>
      <c r="B1614" s="283"/>
      <c r="C1614" s="283"/>
      <c r="D1614" s="283"/>
      <c r="E1614" s="283"/>
      <c r="F1614" s="283"/>
      <c r="G1614" s="283"/>
      <c r="H1614" s="283"/>
      <c r="I1614" s="300"/>
      <c r="J1614" s="284"/>
      <c r="K1614" s="285"/>
      <c r="L1614" s="285"/>
    </row>
    <row r="1615" spans="1:12">
      <c r="A1615" s="288"/>
      <c r="B1615" s="283"/>
      <c r="C1615" s="283"/>
      <c r="D1615" s="283"/>
      <c r="E1615" s="283"/>
      <c r="F1615" s="283"/>
      <c r="G1615" s="283"/>
      <c r="H1615" s="283"/>
      <c r="I1615" s="300"/>
      <c r="J1615" s="284"/>
      <c r="K1615" s="285"/>
      <c r="L1615" s="285"/>
    </row>
    <row r="1616" spans="1:12">
      <c r="A1616" s="288"/>
      <c r="B1616" s="283"/>
      <c r="C1616" s="283"/>
      <c r="D1616" s="283"/>
      <c r="E1616" s="283"/>
      <c r="F1616" s="283"/>
      <c r="G1616" s="283"/>
      <c r="H1616" s="283"/>
      <c r="I1616" s="300"/>
      <c r="J1616" s="284"/>
      <c r="K1616" s="285"/>
      <c r="L1616" s="285"/>
    </row>
    <row r="1617" spans="1:12">
      <c r="A1617" s="288"/>
      <c r="B1617" s="283"/>
      <c r="C1617" s="283"/>
      <c r="D1617" s="283"/>
      <c r="E1617" s="283"/>
      <c r="F1617" s="283"/>
      <c r="G1617" s="283"/>
      <c r="H1617" s="283"/>
      <c r="I1617" s="300"/>
      <c r="J1617" s="284"/>
      <c r="K1617" s="285"/>
      <c r="L1617" s="285"/>
    </row>
    <row r="1618" spans="1:12">
      <c r="A1618" s="288"/>
      <c r="B1618" s="283"/>
      <c r="C1618" s="283"/>
      <c r="D1618" s="283"/>
      <c r="E1618" s="283"/>
      <c r="F1618" s="283"/>
      <c r="G1618" s="283"/>
      <c r="H1618" s="283"/>
      <c r="I1618" s="300"/>
      <c r="J1618" s="284"/>
      <c r="K1618" s="285"/>
      <c r="L1618" s="285"/>
    </row>
    <row r="1619" spans="1:12">
      <c r="A1619" s="288"/>
      <c r="B1619" s="283"/>
      <c r="C1619" s="283"/>
      <c r="D1619" s="283"/>
      <c r="E1619" s="283"/>
      <c r="F1619" s="283"/>
      <c r="G1619" s="283"/>
      <c r="H1619" s="283"/>
      <c r="I1619" s="300"/>
      <c r="J1619" s="284"/>
      <c r="K1619" s="285"/>
      <c r="L1619" s="285"/>
    </row>
    <row r="1620" spans="1:12">
      <c r="A1620" s="288"/>
      <c r="B1620" s="283"/>
      <c r="C1620" s="283"/>
      <c r="D1620" s="283"/>
      <c r="E1620" s="283"/>
      <c r="F1620" s="283"/>
      <c r="G1620" s="283"/>
      <c r="H1620" s="283"/>
      <c r="I1620" s="300"/>
      <c r="J1620" s="284"/>
      <c r="K1620" s="285"/>
      <c r="L1620" s="285"/>
    </row>
    <row r="1621" spans="1:12">
      <c r="A1621" s="288"/>
      <c r="B1621" s="283"/>
      <c r="C1621" s="283"/>
      <c r="D1621" s="283"/>
      <c r="E1621" s="283"/>
      <c r="F1621" s="283"/>
      <c r="G1621" s="283"/>
      <c r="H1621" s="283"/>
      <c r="I1621" s="300"/>
      <c r="J1621" s="284"/>
      <c r="K1621" s="285"/>
      <c r="L1621" s="285"/>
    </row>
    <row r="1622" spans="1:12">
      <c r="A1622" s="288"/>
      <c r="B1622" s="283"/>
      <c r="C1622" s="283"/>
      <c r="D1622" s="283"/>
      <c r="E1622" s="283"/>
      <c r="F1622" s="283"/>
      <c r="G1622" s="283"/>
      <c r="H1622" s="283"/>
      <c r="I1622" s="300"/>
      <c r="J1622" s="284"/>
      <c r="K1622" s="285"/>
      <c r="L1622" s="285"/>
    </row>
    <row r="1623" spans="1:12">
      <c r="A1623" s="288"/>
      <c r="B1623" s="283"/>
      <c r="C1623" s="283"/>
      <c r="D1623" s="283"/>
      <c r="E1623" s="283"/>
      <c r="F1623" s="283"/>
      <c r="G1623" s="283"/>
      <c r="H1623" s="283"/>
      <c r="I1623" s="300"/>
      <c r="J1623" s="284"/>
      <c r="K1623" s="285"/>
      <c r="L1623" s="285"/>
    </row>
    <row r="1624" spans="1:12">
      <c r="A1624" s="288"/>
      <c r="B1624" s="283"/>
      <c r="C1624" s="283"/>
      <c r="D1624" s="283"/>
      <c r="E1624" s="283"/>
      <c r="F1624" s="283"/>
      <c r="G1624" s="283"/>
      <c r="H1624" s="283"/>
      <c r="I1624" s="300"/>
      <c r="J1624" s="284"/>
      <c r="K1624" s="285"/>
      <c r="L1624" s="285"/>
    </row>
    <row r="1625" spans="1:12">
      <c r="A1625" s="288"/>
      <c r="B1625" s="283"/>
      <c r="C1625" s="283"/>
      <c r="D1625" s="283"/>
      <c r="E1625" s="283"/>
      <c r="F1625" s="283"/>
      <c r="G1625" s="283"/>
      <c r="H1625" s="283"/>
      <c r="I1625" s="300"/>
      <c r="J1625" s="284"/>
      <c r="K1625" s="285"/>
      <c r="L1625" s="285"/>
    </row>
    <row r="1626" spans="1:12">
      <c r="A1626" s="288"/>
      <c r="B1626" s="283"/>
      <c r="C1626" s="283"/>
      <c r="D1626" s="283"/>
      <c r="E1626" s="283"/>
      <c r="F1626" s="283"/>
      <c r="G1626" s="283"/>
      <c r="H1626" s="283"/>
      <c r="I1626" s="300"/>
      <c r="J1626" s="284"/>
      <c r="K1626" s="285"/>
      <c r="L1626" s="285"/>
    </row>
    <row r="1627" spans="1:12">
      <c r="A1627" s="288"/>
      <c r="B1627" s="283"/>
      <c r="C1627" s="283"/>
      <c r="D1627" s="283"/>
      <c r="E1627" s="283"/>
      <c r="F1627" s="283"/>
      <c r="G1627" s="283"/>
      <c r="H1627" s="283"/>
      <c r="I1627" s="300"/>
      <c r="J1627" s="284"/>
      <c r="K1627" s="285"/>
      <c r="L1627" s="285"/>
    </row>
    <row r="1628" spans="1:12">
      <c r="A1628" s="288"/>
      <c r="B1628" s="283"/>
      <c r="C1628" s="283"/>
      <c r="D1628" s="283"/>
      <c r="E1628" s="283"/>
      <c r="F1628" s="283"/>
      <c r="G1628" s="283"/>
      <c r="H1628" s="283"/>
      <c r="I1628" s="300"/>
      <c r="J1628" s="284"/>
      <c r="K1628" s="285"/>
      <c r="L1628" s="285"/>
    </row>
    <row r="1629" spans="1:12">
      <c r="A1629" s="288"/>
      <c r="B1629" s="283"/>
      <c r="C1629" s="283"/>
      <c r="D1629" s="283"/>
      <c r="E1629" s="283"/>
      <c r="F1629" s="283"/>
      <c r="G1629" s="283"/>
      <c r="H1629" s="283"/>
      <c r="I1629" s="300"/>
      <c r="J1629" s="284"/>
      <c r="K1629" s="285"/>
      <c r="L1629" s="285"/>
    </row>
    <row r="1630" spans="1:12">
      <c r="A1630" s="288"/>
      <c r="B1630" s="283"/>
      <c r="C1630" s="283"/>
      <c r="D1630" s="283"/>
      <c r="E1630" s="283"/>
      <c r="F1630" s="283"/>
      <c r="G1630" s="283"/>
      <c r="H1630" s="283"/>
      <c r="I1630" s="300"/>
      <c r="J1630" s="284"/>
      <c r="K1630" s="285"/>
      <c r="L1630" s="285"/>
    </row>
    <row r="1631" spans="1:12">
      <c r="A1631" s="288"/>
      <c r="B1631" s="283"/>
      <c r="C1631" s="283"/>
      <c r="D1631" s="283"/>
      <c r="E1631" s="283"/>
      <c r="F1631" s="283"/>
      <c r="G1631" s="283"/>
      <c r="H1631" s="283"/>
      <c r="I1631" s="300"/>
      <c r="J1631" s="284"/>
      <c r="K1631" s="285"/>
      <c r="L1631" s="285"/>
    </row>
    <row r="1632" spans="1:12">
      <c r="A1632" s="288"/>
      <c r="B1632" s="283"/>
      <c r="C1632" s="283"/>
      <c r="D1632" s="283"/>
      <c r="E1632" s="283"/>
      <c r="F1632" s="283"/>
      <c r="G1632" s="283"/>
      <c r="H1632" s="283"/>
      <c r="I1632" s="300"/>
      <c r="J1632" s="284"/>
      <c r="K1632" s="285"/>
      <c r="L1632" s="285"/>
    </row>
    <row r="1633" spans="1:12">
      <c r="A1633" s="288"/>
      <c r="B1633" s="283"/>
      <c r="C1633" s="283"/>
      <c r="D1633" s="283"/>
      <c r="E1633" s="283"/>
      <c r="F1633" s="283"/>
      <c r="G1633" s="283"/>
      <c r="H1633" s="283"/>
      <c r="I1633" s="300"/>
      <c r="J1633" s="284"/>
      <c r="K1633" s="285"/>
      <c r="L1633" s="285"/>
    </row>
    <row r="1634" spans="1:12">
      <c r="A1634" s="288"/>
      <c r="B1634" s="283"/>
      <c r="C1634" s="283"/>
      <c r="D1634" s="283"/>
      <c r="E1634" s="283"/>
      <c r="F1634" s="283"/>
      <c r="G1634" s="283"/>
      <c r="H1634" s="283"/>
      <c r="I1634" s="300"/>
      <c r="J1634" s="284"/>
      <c r="K1634" s="285"/>
      <c r="L1634" s="285"/>
    </row>
    <row r="1635" spans="1:12">
      <c r="A1635" s="288"/>
      <c r="B1635" s="283"/>
      <c r="C1635" s="283"/>
      <c r="D1635" s="283"/>
      <c r="E1635" s="283"/>
      <c r="F1635" s="283"/>
      <c r="G1635" s="283"/>
      <c r="H1635" s="283"/>
      <c r="I1635" s="300"/>
      <c r="J1635" s="284"/>
      <c r="K1635" s="285"/>
      <c r="L1635" s="285"/>
    </row>
    <row r="1636" spans="1:12">
      <c r="A1636" s="288"/>
      <c r="B1636" s="283"/>
      <c r="C1636" s="283"/>
      <c r="D1636" s="283"/>
      <c r="E1636" s="283"/>
      <c r="F1636" s="283"/>
      <c r="G1636" s="283"/>
      <c r="H1636" s="283"/>
      <c r="I1636" s="300"/>
      <c r="J1636" s="284"/>
      <c r="K1636" s="285"/>
      <c r="L1636" s="285"/>
    </row>
    <row r="1637" spans="1:12">
      <c r="A1637" s="288"/>
      <c r="B1637" s="283"/>
      <c r="C1637" s="283"/>
      <c r="D1637" s="283"/>
      <c r="E1637" s="283"/>
      <c r="F1637" s="283"/>
      <c r="G1637" s="283"/>
      <c r="H1637" s="283"/>
      <c r="I1637" s="300"/>
      <c r="J1637" s="284"/>
      <c r="K1637" s="285"/>
      <c r="L1637" s="285"/>
    </row>
    <row r="1638" spans="1:12">
      <c r="A1638" s="288"/>
      <c r="B1638" s="283"/>
      <c r="C1638" s="283"/>
      <c r="D1638" s="283"/>
      <c r="E1638" s="283"/>
      <c r="F1638" s="283"/>
      <c r="G1638" s="283"/>
      <c r="H1638" s="283"/>
      <c r="I1638" s="300"/>
      <c r="J1638" s="284"/>
      <c r="K1638" s="285"/>
      <c r="L1638" s="285"/>
    </row>
    <row r="1639" spans="1:12">
      <c r="A1639" s="288"/>
      <c r="B1639" s="283"/>
      <c r="C1639" s="283"/>
      <c r="D1639" s="283"/>
      <c r="E1639" s="283"/>
      <c r="F1639" s="283"/>
      <c r="G1639" s="283"/>
      <c r="H1639" s="283"/>
      <c r="I1639" s="300"/>
      <c r="J1639" s="284"/>
      <c r="K1639" s="285"/>
      <c r="L1639" s="285"/>
    </row>
    <row r="1640" spans="1:12">
      <c r="A1640" s="288"/>
      <c r="B1640" s="283"/>
      <c r="C1640" s="283"/>
      <c r="D1640" s="283"/>
      <c r="E1640" s="283"/>
      <c r="F1640" s="283"/>
      <c r="G1640" s="283"/>
      <c r="H1640" s="283"/>
      <c r="I1640" s="300"/>
      <c r="J1640" s="284"/>
      <c r="K1640" s="285"/>
      <c r="L1640" s="285"/>
    </row>
    <row r="1641" spans="1:12">
      <c r="A1641" s="288"/>
      <c r="B1641" s="283"/>
      <c r="C1641" s="283"/>
      <c r="D1641" s="283"/>
      <c r="E1641" s="283"/>
      <c r="F1641" s="283"/>
      <c r="G1641" s="283"/>
      <c r="H1641" s="283"/>
      <c r="I1641" s="300"/>
      <c r="J1641" s="284"/>
      <c r="K1641" s="285"/>
      <c r="L1641" s="285"/>
    </row>
    <row r="1642" spans="1:12">
      <c r="A1642" s="288"/>
      <c r="B1642" s="283"/>
      <c r="C1642" s="283"/>
      <c r="D1642" s="283"/>
      <c r="E1642" s="283"/>
      <c r="F1642" s="283"/>
      <c r="G1642" s="283"/>
      <c r="H1642" s="283"/>
      <c r="I1642" s="300"/>
      <c r="J1642" s="284"/>
      <c r="K1642" s="285"/>
      <c r="L1642" s="285"/>
    </row>
    <row r="1643" spans="1:12">
      <c r="A1643" s="288"/>
      <c r="B1643" s="283"/>
      <c r="C1643" s="283"/>
      <c r="D1643" s="283"/>
      <c r="E1643" s="283"/>
      <c r="F1643" s="283"/>
      <c r="G1643" s="283"/>
      <c r="H1643" s="283"/>
      <c r="I1643" s="300"/>
      <c r="J1643" s="284"/>
      <c r="K1643" s="285"/>
      <c r="L1643" s="285"/>
    </row>
    <row r="1644" spans="1:12">
      <c r="A1644" s="288"/>
      <c r="B1644" s="283"/>
      <c r="C1644" s="283"/>
      <c r="D1644" s="283"/>
      <c r="E1644" s="283"/>
      <c r="F1644" s="283"/>
      <c r="G1644" s="283"/>
      <c r="H1644" s="283"/>
      <c r="I1644" s="300"/>
      <c r="J1644" s="284"/>
      <c r="K1644" s="285"/>
      <c r="L1644" s="285"/>
    </row>
    <row r="1645" spans="1:12">
      <c r="A1645" s="288"/>
      <c r="B1645" s="283"/>
      <c r="C1645" s="283"/>
      <c r="D1645" s="283"/>
      <c r="E1645" s="283"/>
      <c r="F1645" s="283"/>
      <c r="G1645" s="283"/>
      <c r="H1645" s="283"/>
      <c r="I1645" s="300"/>
      <c r="J1645" s="284"/>
      <c r="K1645" s="285"/>
      <c r="L1645" s="285"/>
    </row>
    <row r="1646" spans="1:12">
      <c r="A1646" s="288"/>
      <c r="B1646" s="283"/>
      <c r="C1646" s="283"/>
      <c r="D1646" s="283"/>
      <c r="E1646" s="283"/>
      <c r="F1646" s="283"/>
      <c r="G1646" s="283"/>
      <c r="H1646" s="283"/>
      <c r="I1646" s="300"/>
      <c r="J1646" s="284"/>
      <c r="K1646" s="285"/>
      <c r="L1646" s="285"/>
    </row>
    <row r="1647" spans="1:12">
      <c r="A1647" s="288"/>
      <c r="B1647" s="283"/>
      <c r="C1647" s="283"/>
      <c r="D1647" s="283"/>
      <c r="E1647" s="283"/>
      <c r="F1647" s="283"/>
      <c r="G1647" s="283"/>
      <c r="H1647" s="283"/>
      <c r="I1647" s="300"/>
      <c r="J1647" s="284"/>
      <c r="K1647" s="285"/>
      <c r="L1647" s="285"/>
    </row>
    <row r="1648" spans="1:12">
      <c r="A1648" s="288"/>
      <c r="B1648" s="283"/>
      <c r="C1648" s="283"/>
      <c r="D1648" s="283"/>
      <c r="E1648" s="283"/>
      <c r="F1648" s="283"/>
      <c r="G1648" s="283"/>
      <c r="H1648" s="283"/>
      <c r="I1648" s="300"/>
      <c r="J1648" s="284"/>
      <c r="K1648" s="285"/>
      <c r="L1648" s="285"/>
    </row>
    <row r="1649" spans="1:12">
      <c r="A1649" s="288"/>
      <c r="B1649" s="283"/>
      <c r="C1649" s="283"/>
      <c r="D1649" s="283"/>
      <c r="E1649" s="283"/>
      <c r="F1649" s="283"/>
      <c r="G1649" s="283"/>
      <c r="H1649" s="283"/>
      <c r="I1649" s="300"/>
      <c r="J1649" s="284"/>
      <c r="K1649" s="285"/>
      <c r="L1649" s="285"/>
    </row>
    <row r="1650" spans="1:12">
      <c r="A1650" s="288"/>
      <c r="B1650" s="283"/>
      <c r="C1650" s="283"/>
      <c r="D1650" s="283"/>
      <c r="E1650" s="283"/>
      <c r="F1650" s="283"/>
      <c r="G1650" s="283"/>
      <c r="H1650" s="283"/>
      <c r="I1650" s="300"/>
      <c r="J1650" s="284"/>
      <c r="K1650" s="285"/>
      <c r="L1650" s="285"/>
    </row>
    <row r="1651" spans="1:12">
      <c r="A1651" s="288"/>
      <c r="B1651" s="283"/>
      <c r="C1651" s="283"/>
      <c r="D1651" s="283"/>
      <c r="E1651" s="283"/>
      <c r="F1651" s="283"/>
      <c r="G1651" s="283"/>
      <c r="H1651" s="283"/>
      <c r="I1651" s="300"/>
      <c r="J1651" s="284"/>
      <c r="K1651" s="285"/>
      <c r="L1651" s="285"/>
    </row>
    <row r="1652" spans="1:12">
      <c r="A1652" s="288"/>
      <c r="B1652" s="283"/>
      <c r="C1652" s="283"/>
      <c r="D1652" s="283"/>
      <c r="E1652" s="283"/>
      <c r="F1652" s="283"/>
      <c r="G1652" s="283"/>
      <c r="H1652" s="283"/>
      <c r="I1652" s="300"/>
      <c r="J1652" s="284"/>
      <c r="K1652" s="285"/>
      <c r="L1652" s="285"/>
    </row>
    <row r="1653" spans="1:12">
      <c r="A1653" s="288"/>
      <c r="B1653" s="283"/>
      <c r="C1653" s="283"/>
      <c r="D1653" s="283"/>
      <c r="E1653" s="283"/>
      <c r="F1653" s="283"/>
      <c r="G1653" s="283"/>
      <c r="H1653" s="283"/>
      <c r="I1653" s="300"/>
      <c r="J1653" s="284"/>
      <c r="K1653" s="285"/>
      <c r="L1653" s="285"/>
    </row>
    <row r="1654" spans="1:12">
      <c r="A1654" s="288"/>
      <c r="B1654" s="283"/>
      <c r="C1654" s="283"/>
      <c r="D1654" s="283"/>
      <c r="E1654" s="283"/>
      <c r="F1654" s="283"/>
      <c r="G1654" s="283"/>
      <c r="H1654" s="283"/>
      <c r="I1654" s="300"/>
      <c r="J1654" s="284"/>
      <c r="K1654" s="285"/>
      <c r="L1654" s="285"/>
    </row>
    <row r="1655" spans="1:12">
      <c r="A1655" s="288"/>
      <c r="B1655" s="283"/>
      <c r="C1655" s="283"/>
      <c r="D1655" s="283"/>
      <c r="E1655" s="283"/>
      <c r="F1655" s="283"/>
      <c r="G1655" s="283"/>
      <c r="H1655" s="283"/>
      <c r="I1655" s="300"/>
      <c r="J1655" s="284"/>
      <c r="K1655" s="285"/>
      <c r="L1655" s="285"/>
    </row>
    <row r="1656" spans="1:12">
      <c r="A1656" s="288"/>
      <c r="B1656" s="283"/>
      <c r="C1656" s="283"/>
      <c r="D1656" s="283"/>
      <c r="E1656" s="283"/>
      <c r="F1656" s="283"/>
      <c r="G1656" s="283"/>
      <c r="H1656" s="283"/>
      <c r="I1656" s="300"/>
      <c r="J1656" s="284"/>
      <c r="K1656" s="285"/>
      <c r="L1656" s="285"/>
    </row>
    <row r="1657" spans="1:12">
      <c r="A1657" s="288"/>
      <c r="B1657" s="283"/>
      <c r="C1657" s="283"/>
      <c r="D1657" s="283"/>
      <c r="E1657" s="283"/>
      <c r="F1657" s="283"/>
      <c r="G1657" s="283"/>
      <c r="H1657" s="283"/>
      <c r="I1657" s="300"/>
      <c r="J1657" s="284"/>
      <c r="K1657" s="285"/>
      <c r="L1657" s="285"/>
    </row>
    <row r="1658" spans="1:12">
      <c r="A1658" s="288"/>
      <c r="B1658" s="283"/>
      <c r="C1658" s="283"/>
      <c r="D1658" s="283"/>
      <c r="E1658" s="283"/>
      <c r="F1658" s="283"/>
      <c r="G1658" s="283"/>
      <c r="H1658" s="283"/>
      <c r="I1658" s="300"/>
      <c r="J1658" s="284"/>
      <c r="K1658" s="285"/>
      <c r="L1658" s="285"/>
    </row>
    <row r="1659" spans="1:12">
      <c r="A1659" s="288"/>
      <c r="B1659" s="283"/>
      <c r="C1659" s="283"/>
      <c r="D1659" s="283"/>
      <c r="E1659" s="283"/>
      <c r="F1659" s="283"/>
      <c r="G1659" s="283"/>
      <c r="H1659" s="283"/>
      <c r="I1659" s="300"/>
      <c r="J1659" s="284"/>
      <c r="K1659" s="285"/>
      <c r="L1659" s="285"/>
    </row>
    <row r="1660" spans="1:12">
      <c r="A1660" s="288"/>
      <c r="B1660" s="283"/>
      <c r="C1660" s="283"/>
      <c r="D1660" s="283"/>
      <c r="E1660" s="283"/>
      <c r="F1660" s="283"/>
      <c r="G1660" s="283"/>
      <c r="H1660" s="283"/>
      <c r="I1660" s="300"/>
      <c r="J1660" s="284"/>
      <c r="K1660" s="285"/>
      <c r="L1660" s="285"/>
    </row>
    <row r="1661" spans="1:12">
      <c r="A1661" s="288"/>
      <c r="B1661" s="283"/>
      <c r="C1661" s="283"/>
      <c r="D1661" s="283"/>
      <c r="E1661" s="283"/>
      <c r="F1661" s="283"/>
      <c r="G1661" s="283"/>
      <c r="H1661" s="283"/>
      <c r="I1661" s="300"/>
      <c r="J1661" s="284"/>
      <c r="K1661" s="285"/>
      <c r="L1661" s="285"/>
    </row>
    <row r="1662" spans="1:12">
      <c r="A1662" s="288"/>
      <c r="B1662" s="283"/>
      <c r="C1662" s="283"/>
      <c r="D1662" s="283"/>
      <c r="E1662" s="283"/>
      <c r="F1662" s="283"/>
      <c r="G1662" s="283"/>
      <c r="H1662" s="283"/>
      <c r="I1662" s="300"/>
      <c r="J1662" s="284"/>
      <c r="K1662" s="285"/>
      <c r="L1662" s="285"/>
    </row>
    <row r="1663" spans="1:12">
      <c r="A1663" s="288"/>
      <c r="B1663" s="283"/>
      <c r="C1663" s="283"/>
      <c r="D1663" s="283"/>
      <c r="E1663" s="283"/>
      <c r="F1663" s="283"/>
      <c r="G1663" s="283"/>
      <c r="H1663" s="283"/>
      <c r="I1663" s="300"/>
      <c r="J1663" s="284"/>
      <c r="K1663" s="285"/>
      <c r="L1663" s="285"/>
    </row>
    <row r="1664" spans="1:12">
      <c r="A1664" s="288"/>
      <c r="B1664" s="283"/>
      <c r="C1664" s="283"/>
      <c r="D1664" s="283"/>
      <c r="E1664" s="283"/>
      <c r="F1664" s="283"/>
      <c r="G1664" s="283"/>
      <c r="H1664" s="283"/>
      <c r="I1664" s="300"/>
      <c r="J1664" s="284"/>
      <c r="K1664" s="285"/>
      <c r="L1664" s="285"/>
    </row>
    <row r="1665" spans="1:12">
      <c r="A1665" s="288"/>
      <c r="B1665" s="283"/>
      <c r="C1665" s="283"/>
      <c r="D1665" s="283"/>
      <c r="E1665" s="283"/>
      <c r="F1665" s="283"/>
      <c r="G1665" s="283"/>
      <c r="H1665" s="283"/>
      <c r="I1665" s="300"/>
      <c r="J1665" s="284"/>
      <c r="K1665" s="285"/>
      <c r="L1665" s="285"/>
    </row>
    <row r="1666" spans="1:12">
      <c r="A1666" s="288"/>
      <c r="B1666" s="283"/>
      <c r="C1666" s="283"/>
      <c r="D1666" s="283"/>
      <c r="E1666" s="283"/>
      <c r="F1666" s="283"/>
      <c r="G1666" s="283"/>
      <c r="H1666" s="283"/>
      <c r="I1666" s="300"/>
      <c r="J1666" s="284"/>
      <c r="K1666" s="285"/>
      <c r="L1666" s="285"/>
    </row>
    <row r="1667" spans="1:12">
      <c r="A1667" s="288"/>
      <c r="B1667" s="283"/>
      <c r="C1667" s="283"/>
      <c r="D1667" s="283"/>
      <c r="E1667" s="283"/>
      <c r="F1667" s="283"/>
      <c r="G1667" s="283"/>
      <c r="H1667" s="283"/>
      <c r="I1667" s="300"/>
      <c r="J1667" s="284"/>
      <c r="K1667" s="285"/>
      <c r="L1667" s="285"/>
    </row>
    <row r="1668" spans="1:12">
      <c r="A1668" s="288"/>
      <c r="B1668" s="283"/>
      <c r="C1668" s="283"/>
      <c r="D1668" s="283"/>
      <c r="E1668" s="283"/>
      <c r="F1668" s="283"/>
      <c r="G1668" s="283"/>
      <c r="H1668" s="283"/>
      <c r="I1668" s="300"/>
      <c r="J1668" s="284"/>
      <c r="K1668" s="285"/>
      <c r="L1668" s="285"/>
    </row>
    <row r="1669" spans="1:12">
      <c r="A1669" s="288"/>
      <c r="B1669" s="283"/>
      <c r="C1669" s="283"/>
      <c r="D1669" s="283"/>
      <c r="E1669" s="283"/>
      <c r="F1669" s="283"/>
      <c r="G1669" s="283"/>
      <c r="H1669" s="283"/>
      <c r="I1669" s="300"/>
      <c r="J1669" s="284"/>
      <c r="K1669" s="285"/>
      <c r="L1669" s="285"/>
    </row>
    <row r="1670" spans="1:12">
      <c r="A1670" s="288"/>
      <c r="B1670" s="283"/>
      <c r="C1670" s="283"/>
      <c r="D1670" s="283"/>
      <c r="E1670" s="283"/>
      <c r="F1670" s="283"/>
      <c r="G1670" s="283"/>
      <c r="H1670" s="283"/>
      <c r="I1670" s="300"/>
      <c r="J1670" s="284"/>
      <c r="K1670" s="285"/>
      <c r="L1670" s="285"/>
    </row>
    <row r="1671" spans="1:12">
      <c r="A1671" s="288"/>
      <c r="B1671" s="283"/>
      <c r="C1671" s="283"/>
      <c r="D1671" s="283"/>
      <c r="E1671" s="283"/>
      <c r="F1671" s="283"/>
      <c r="G1671" s="283"/>
      <c r="H1671" s="283"/>
      <c r="I1671" s="300"/>
      <c r="J1671" s="284"/>
      <c r="K1671" s="285"/>
      <c r="L1671" s="285"/>
    </row>
    <row r="1672" spans="1:12">
      <c r="A1672" s="288"/>
      <c r="B1672" s="283"/>
      <c r="C1672" s="283"/>
      <c r="D1672" s="283"/>
      <c r="E1672" s="283"/>
      <c r="F1672" s="283"/>
      <c r="G1672" s="283"/>
      <c r="H1672" s="283"/>
      <c r="I1672" s="300"/>
      <c r="J1672" s="284"/>
      <c r="K1672" s="285"/>
      <c r="L1672" s="285"/>
    </row>
    <row r="1673" spans="1:12">
      <c r="A1673" s="288"/>
      <c r="B1673" s="283"/>
      <c r="C1673" s="283"/>
      <c r="D1673" s="283"/>
      <c r="E1673" s="283"/>
      <c r="F1673" s="283"/>
      <c r="G1673" s="283"/>
      <c r="H1673" s="283"/>
      <c r="I1673" s="300"/>
      <c r="J1673" s="284"/>
      <c r="K1673" s="285"/>
      <c r="L1673" s="285"/>
    </row>
    <row r="1674" spans="1:12">
      <c r="A1674" s="288"/>
      <c r="B1674" s="283"/>
      <c r="C1674" s="283"/>
      <c r="D1674" s="283"/>
      <c r="E1674" s="283"/>
      <c r="F1674" s="283"/>
      <c r="G1674" s="283"/>
      <c r="H1674" s="283"/>
      <c r="I1674" s="300"/>
      <c r="J1674" s="284"/>
      <c r="K1674" s="285"/>
      <c r="L1674" s="285"/>
    </row>
    <row r="1675" spans="1:12">
      <c r="A1675" s="288"/>
      <c r="B1675" s="283"/>
      <c r="C1675" s="283"/>
      <c r="D1675" s="283"/>
      <c r="E1675" s="283"/>
      <c r="F1675" s="283"/>
      <c r="G1675" s="283"/>
      <c r="H1675" s="283"/>
      <c r="I1675" s="300"/>
      <c r="J1675" s="284"/>
      <c r="K1675" s="285"/>
      <c r="L1675" s="285"/>
    </row>
    <row r="1676" spans="1:12">
      <c r="A1676" s="288"/>
      <c r="B1676" s="283"/>
      <c r="C1676" s="283"/>
      <c r="D1676" s="283"/>
      <c r="E1676" s="283"/>
      <c r="F1676" s="283"/>
      <c r="G1676" s="283"/>
      <c r="H1676" s="283"/>
      <c r="I1676" s="300"/>
      <c r="J1676" s="284"/>
      <c r="K1676" s="285"/>
      <c r="L1676" s="285"/>
    </row>
    <row r="1677" spans="1:12">
      <c r="A1677" s="288"/>
      <c r="B1677" s="283"/>
      <c r="C1677" s="283"/>
      <c r="D1677" s="283"/>
      <c r="E1677" s="283"/>
      <c r="F1677" s="283"/>
      <c r="G1677" s="283"/>
      <c r="H1677" s="283"/>
      <c r="I1677" s="300"/>
      <c r="J1677" s="284"/>
      <c r="K1677" s="285"/>
      <c r="L1677" s="285"/>
    </row>
    <row r="1678" spans="1:12">
      <c r="A1678" s="288"/>
      <c r="B1678" s="283"/>
      <c r="C1678" s="283"/>
      <c r="D1678" s="283"/>
      <c r="E1678" s="283"/>
      <c r="F1678" s="283"/>
      <c r="G1678" s="283"/>
      <c r="H1678" s="283"/>
      <c r="I1678" s="300"/>
      <c r="J1678" s="284"/>
      <c r="K1678" s="285"/>
      <c r="L1678" s="285"/>
    </row>
    <row r="1679" spans="1:12">
      <c r="A1679" s="288"/>
      <c r="B1679" s="283"/>
      <c r="C1679" s="283"/>
      <c r="D1679" s="283"/>
      <c r="E1679" s="283"/>
      <c r="F1679" s="283"/>
      <c r="G1679" s="283"/>
      <c r="H1679" s="283"/>
      <c r="I1679" s="300"/>
      <c r="J1679" s="284"/>
      <c r="K1679" s="285"/>
      <c r="L1679" s="285"/>
    </row>
    <row r="1680" spans="1:12">
      <c r="A1680" s="288"/>
      <c r="B1680" s="283"/>
      <c r="C1680" s="283"/>
      <c r="D1680" s="283"/>
      <c r="E1680" s="283"/>
      <c r="F1680" s="283"/>
      <c r="G1680" s="283"/>
      <c r="H1680" s="283"/>
      <c r="I1680" s="300"/>
      <c r="J1680" s="284"/>
      <c r="K1680" s="285"/>
      <c r="L1680" s="285"/>
    </row>
    <row r="1681" spans="1:12">
      <c r="A1681" s="288"/>
      <c r="B1681" s="283"/>
      <c r="C1681" s="283"/>
      <c r="D1681" s="283"/>
      <c r="E1681" s="283"/>
      <c r="F1681" s="283"/>
      <c r="G1681" s="283"/>
      <c r="H1681" s="283"/>
      <c r="I1681" s="300"/>
      <c r="J1681" s="284"/>
      <c r="K1681" s="285"/>
      <c r="L1681" s="285"/>
    </row>
    <row r="1682" spans="1:12">
      <c r="A1682" s="288"/>
      <c r="B1682" s="283"/>
      <c r="C1682" s="283"/>
      <c r="D1682" s="283"/>
      <c r="E1682" s="283"/>
      <c r="F1682" s="283"/>
      <c r="G1682" s="283"/>
      <c r="H1682" s="283"/>
      <c r="I1682" s="300"/>
      <c r="J1682" s="284"/>
      <c r="K1682" s="285"/>
      <c r="L1682" s="285"/>
    </row>
    <row r="1683" spans="1:12">
      <c r="A1683" s="288"/>
      <c r="B1683" s="283"/>
      <c r="C1683" s="283"/>
      <c r="D1683" s="283"/>
      <c r="E1683" s="283"/>
      <c r="F1683" s="283"/>
      <c r="G1683" s="283"/>
      <c r="H1683" s="283"/>
      <c r="I1683" s="300"/>
      <c r="J1683" s="284"/>
      <c r="K1683" s="285"/>
      <c r="L1683" s="285"/>
    </row>
    <row r="1684" spans="1:12">
      <c r="A1684" s="288"/>
      <c r="B1684" s="283"/>
      <c r="C1684" s="283"/>
      <c r="D1684" s="283"/>
      <c r="E1684" s="283"/>
      <c r="F1684" s="283"/>
      <c r="G1684" s="283"/>
      <c r="H1684" s="283"/>
      <c r="I1684" s="300"/>
      <c r="J1684" s="284"/>
      <c r="K1684" s="285"/>
      <c r="L1684" s="285"/>
    </row>
    <row r="1685" spans="1:12">
      <c r="A1685" s="288"/>
      <c r="B1685" s="283"/>
      <c r="C1685" s="283"/>
      <c r="D1685" s="283"/>
      <c r="E1685" s="283"/>
      <c r="F1685" s="283"/>
      <c r="G1685" s="283"/>
      <c r="H1685" s="283"/>
      <c r="I1685" s="300"/>
      <c r="J1685" s="284"/>
      <c r="K1685" s="285"/>
      <c r="L1685" s="285"/>
    </row>
    <row r="1686" spans="1:12">
      <c r="A1686" s="288"/>
      <c r="B1686" s="283"/>
      <c r="C1686" s="283"/>
      <c r="D1686" s="283"/>
      <c r="E1686" s="283"/>
      <c r="F1686" s="283"/>
      <c r="G1686" s="283"/>
      <c r="H1686" s="283"/>
      <c r="I1686" s="300"/>
      <c r="J1686" s="284"/>
      <c r="K1686" s="285"/>
      <c r="L1686" s="285"/>
    </row>
    <row r="1687" spans="1:12">
      <c r="A1687" s="288"/>
      <c r="B1687" s="283"/>
      <c r="C1687" s="283"/>
      <c r="D1687" s="283"/>
      <c r="E1687" s="283"/>
      <c r="F1687" s="283"/>
      <c r="G1687" s="283"/>
      <c r="H1687" s="283"/>
      <c r="I1687" s="300"/>
      <c r="J1687" s="284"/>
      <c r="K1687" s="285"/>
      <c r="L1687" s="285"/>
    </row>
    <row r="1688" spans="1:12">
      <c r="A1688" s="288"/>
      <c r="B1688" s="283"/>
      <c r="C1688" s="283"/>
      <c r="D1688" s="283"/>
      <c r="E1688" s="283"/>
      <c r="F1688" s="283"/>
      <c r="G1688" s="283"/>
      <c r="H1688" s="283"/>
      <c r="I1688" s="300"/>
      <c r="J1688" s="284"/>
      <c r="K1688" s="285"/>
      <c r="L1688" s="285"/>
    </row>
    <row r="1689" spans="1:12">
      <c r="A1689" s="288"/>
      <c r="B1689" s="283"/>
      <c r="C1689" s="283"/>
      <c r="D1689" s="283"/>
      <c r="E1689" s="283"/>
      <c r="F1689" s="283"/>
      <c r="G1689" s="283"/>
      <c r="H1689" s="283"/>
      <c r="I1689" s="300"/>
      <c r="J1689" s="284"/>
      <c r="K1689" s="285"/>
      <c r="L1689" s="285"/>
    </row>
    <row r="1690" spans="1:12">
      <c r="A1690" s="288"/>
      <c r="B1690" s="283"/>
      <c r="C1690" s="283"/>
      <c r="D1690" s="283"/>
      <c r="E1690" s="283"/>
      <c r="F1690" s="283"/>
      <c r="G1690" s="283"/>
      <c r="H1690" s="283"/>
      <c r="I1690" s="300"/>
      <c r="J1690" s="284"/>
      <c r="K1690" s="285"/>
      <c r="L1690" s="285"/>
    </row>
    <row r="1691" spans="1:12">
      <c r="A1691" s="288"/>
      <c r="B1691" s="283"/>
      <c r="C1691" s="283"/>
      <c r="D1691" s="283"/>
      <c r="E1691" s="283"/>
      <c r="F1691" s="283"/>
      <c r="G1691" s="283"/>
      <c r="H1691" s="283"/>
      <c r="I1691" s="300"/>
      <c r="J1691" s="284"/>
      <c r="K1691" s="285"/>
      <c r="L1691" s="285"/>
    </row>
    <row r="1692" spans="1:12">
      <c r="A1692" s="288"/>
      <c r="B1692" s="283"/>
      <c r="C1692" s="283"/>
      <c r="D1692" s="283"/>
      <c r="E1692" s="283"/>
      <c r="F1692" s="283"/>
      <c r="G1692" s="283"/>
      <c r="H1692" s="283"/>
      <c r="I1692" s="300"/>
      <c r="J1692" s="284"/>
      <c r="K1692" s="285"/>
      <c r="L1692" s="285"/>
    </row>
    <row r="1693" spans="1:12">
      <c r="A1693" s="288"/>
      <c r="B1693" s="283"/>
      <c r="C1693" s="283"/>
      <c r="D1693" s="283"/>
      <c r="E1693" s="283"/>
      <c r="F1693" s="283"/>
      <c r="G1693" s="283"/>
      <c r="H1693" s="283"/>
      <c r="I1693" s="300"/>
      <c r="J1693" s="284"/>
      <c r="K1693" s="285"/>
      <c r="L1693" s="285"/>
    </row>
    <row r="1694" spans="1:12">
      <c r="A1694" s="288"/>
      <c r="B1694" s="283"/>
      <c r="C1694" s="283"/>
      <c r="D1694" s="283"/>
      <c r="E1694" s="283"/>
      <c r="F1694" s="283"/>
      <c r="G1694" s="283"/>
      <c r="H1694" s="283"/>
      <c r="I1694" s="300"/>
      <c r="J1694" s="284"/>
      <c r="K1694" s="285"/>
      <c r="L1694" s="285"/>
    </row>
    <row r="1695" spans="1:12">
      <c r="A1695" s="288"/>
      <c r="B1695" s="283"/>
      <c r="C1695" s="283"/>
      <c r="D1695" s="283"/>
      <c r="E1695" s="283"/>
      <c r="F1695" s="283"/>
      <c r="G1695" s="283"/>
      <c r="H1695" s="283"/>
      <c r="I1695" s="300"/>
      <c r="J1695" s="284"/>
      <c r="K1695" s="285"/>
      <c r="L1695" s="285"/>
    </row>
    <row r="1696" spans="1:12">
      <c r="A1696" s="288"/>
      <c r="B1696" s="283"/>
      <c r="C1696" s="283"/>
      <c r="D1696" s="283"/>
      <c r="E1696" s="283"/>
      <c r="F1696" s="283"/>
      <c r="G1696" s="283"/>
      <c r="H1696" s="283"/>
      <c r="I1696" s="300"/>
      <c r="J1696" s="284"/>
      <c r="K1696" s="285"/>
      <c r="L1696" s="285"/>
    </row>
    <row r="1697" spans="1:12">
      <c r="A1697" s="288"/>
      <c r="B1697" s="283"/>
      <c r="C1697" s="283"/>
      <c r="D1697" s="283"/>
      <c r="E1697" s="283"/>
      <c r="F1697" s="283"/>
      <c r="G1697" s="283"/>
      <c r="H1697" s="283"/>
      <c r="I1697" s="300"/>
      <c r="J1697" s="284"/>
      <c r="K1697" s="285"/>
      <c r="L1697" s="285"/>
    </row>
    <row r="1698" spans="1:12">
      <c r="A1698" s="288"/>
      <c r="B1698" s="283"/>
      <c r="C1698" s="283"/>
      <c r="D1698" s="283"/>
      <c r="E1698" s="283"/>
      <c r="F1698" s="283"/>
      <c r="G1698" s="283"/>
      <c r="H1698" s="283"/>
      <c r="I1698" s="300"/>
      <c r="J1698" s="284"/>
      <c r="K1698" s="285"/>
      <c r="L1698" s="285"/>
    </row>
    <row r="1699" spans="1:12">
      <c r="A1699" s="288"/>
      <c r="B1699" s="283"/>
      <c r="C1699" s="283"/>
      <c r="D1699" s="283"/>
      <c r="E1699" s="283"/>
      <c r="F1699" s="283"/>
      <c r="G1699" s="283"/>
      <c r="H1699" s="283"/>
      <c r="I1699" s="300"/>
      <c r="J1699" s="284"/>
      <c r="K1699" s="285"/>
      <c r="L1699" s="285"/>
    </row>
    <row r="1700" spans="1:12">
      <c r="A1700" s="288"/>
      <c r="B1700" s="283"/>
      <c r="C1700" s="283"/>
      <c r="D1700" s="283"/>
      <c r="E1700" s="283"/>
      <c r="F1700" s="283"/>
      <c r="G1700" s="283"/>
      <c r="H1700" s="283"/>
      <c r="I1700" s="300"/>
      <c r="J1700" s="284"/>
      <c r="K1700" s="285"/>
      <c r="L1700" s="285"/>
    </row>
    <row r="1701" spans="1:12">
      <c r="A1701" s="288"/>
      <c r="B1701" s="283"/>
      <c r="C1701" s="283"/>
      <c r="D1701" s="283"/>
      <c r="E1701" s="283"/>
      <c r="F1701" s="283"/>
      <c r="G1701" s="283"/>
      <c r="H1701" s="283"/>
      <c r="I1701" s="300"/>
      <c r="J1701" s="284"/>
      <c r="K1701" s="285"/>
      <c r="L1701" s="285"/>
    </row>
    <row r="1702" spans="1:12">
      <c r="A1702" s="288"/>
      <c r="B1702" s="283"/>
      <c r="C1702" s="283"/>
      <c r="D1702" s="283"/>
      <c r="E1702" s="283"/>
      <c r="F1702" s="283"/>
      <c r="G1702" s="283"/>
      <c r="H1702" s="283"/>
      <c r="I1702" s="300"/>
      <c r="J1702" s="284"/>
      <c r="K1702" s="285"/>
      <c r="L1702" s="285"/>
    </row>
    <row r="1703" spans="1:12">
      <c r="A1703" s="288"/>
      <c r="B1703" s="283"/>
      <c r="C1703" s="283"/>
      <c r="D1703" s="283"/>
      <c r="E1703" s="283"/>
      <c r="F1703" s="283"/>
      <c r="G1703" s="283"/>
      <c r="H1703" s="283"/>
      <c r="I1703" s="300"/>
      <c r="J1703" s="284"/>
      <c r="K1703" s="285"/>
      <c r="L1703" s="285"/>
    </row>
    <row r="1704" spans="1:12">
      <c r="A1704" s="288"/>
      <c r="B1704" s="283"/>
      <c r="C1704" s="283"/>
      <c r="D1704" s="283"/>
      <c r="E1704" s="283"/>
      <c r="F1704" s="283"/>
      <c r="G1704" s="283"/>
      <c r="H1704" s="283"/>
      <c r="I1704" s="300"/>
      <c r="J1704" s="284"/>
      <c r="K1704" s="285"/>
      <c r="L1704" s="285"/>
    </row>
    <row r="1705" spans="1:12">
      <c r="A1705" s="288"/>
      <c r="B1705" s="283"/>
      <c r="C1705" s="283"/>
      <c r="D1705" s="283"/>
      <c r="E1705" s="283"/>
      <c r="F1705" s="283"/>
      <c r="G1705" s="283"/>
      <c r="H1705" s="283"/>
      <c r="I1705" s="300"/>
      <c r="J1705" s="284"/>
      <c r="K1705" s="285"/>
      <c r="L1705" s="285"/>
    </row>
    <row r="1706" spans="1:12">
      <c r="A1706" s="288"/>
      <c r="B1706" s="283"/>
      <c r="C1706" s="283"/>
      <c r="D1706" s="283"/>
      <c r="E1706" s="283"/>
      <c r="F1706" s="283"/>
      <c r="G1706" s="283"/>
      <c r="H1706" s="283"/>
      <c r="I1706" s="300"/>
      <c r="J1706" s="284"/>
      <c r="K1706" s="285"/>
      <c r="L1706" s="285"/>
    </row>
    <row r="1707" spans="1:12">
      <c r="A1707" s="288"/>
      <c r="B1707" s="283"/>
      <c r="C1707" s="283"/>
      <c r="D1707" s="283"/>
      <c r="E1707" s="283"/>
      <c r="F1707" s="283"/>
      <c r="G1707" s="283"/>
      <c r="H1707" s="283"/>
      <c r="I1707" s="300"/>
      <c r="J1707" s="284"/>
      <c r="K1707" s="285"/>
      <c r="L1707" s="285"/>
    </row>
    <row r="1708" spans="1:12">
      <c r="A1708" s="288"/>
      <c r="B1708" s="283"/>
      <c r="C1708" s="283"/>
      <c r="D1708" s="283"/>
      <c r="E1708" s="283"/>
      <c r="F1708" s="283"/>
      <c r="G1708" s="283"/>
      <c r="H1708" s="283"/>
      <c r="I1708" s="300"/>
      <c r="J1708" s="284"/>
      <c r="K1708" s="285"/>
      <c r="L1708" s="285"/>
    </row>
    <row r="1709" spans="1:12">
      <c r="A1709" s="288"/>
      <c r="B1709" s="283"/>
      <c r="C1709" s="283"/>
      <c r="D1709" s="283"/>
      <c r="E1709" s="283"/>
      <c r="F1709" s="283"/>
      <c r="G1709" s="283"/>
      <c r="H1709" s="283"/>
      <c r="I1709" s="300"/>
      <c r="J1709" s="284"/>
      <c r="K1709" s="285"/>
      <c r="L1709" s="285"/>
    </row>
    <row r="1710" spans="1:12">
      <c r="A1710" s="288"/>
      <c r="B1710" s="283"/>
      <c r="C1710" s="283"/>
      <c r="D1710" s="283"/>
      <c r="E1710" s="283"/>
      <c r="F1710" s="283"/>
      <c r="G1710" s="283"/>
      <c r="H1710" s="283"/>
      <c r="I1710" s="300"/>
      <c r="J1710" s="284"/>
      <c r="K1710" s="285"/>
      <c r="L1710" s="285"/>
    </row>
    <row r="1711" spans="1:12">
      <c r="A1711" s="288"/>
      <c r="B1711" s="283"/>
      <c r="C1711" s="283"/>
      <c r="D1711" s="283"/>
      <c r="E1711" s="283"/>
      <c r="F1711" s="283"/>
      <c r="G1711" s="283"/>
      <c r="H1711" s="283"/>
      <c r="I1711" s="300"/>
      <c r="J1711" s="284"/>
      <c r="K1711" s="285"/>
      <c r="L1711" s="285"/>
    </row>
    <row r="1712" spans="1:12">
      <c r="A1712" s="288"/>
      <c r="B1712" s="283"/>
      <c r="C1712" s="283"/>
      <c r="D1712" s="283"/>
      <c r="E1712" s="283"/>
      <c r="F1712" s="283"/>
      <c r="G1712" s="283"/>
      <c r="H1712" s="283"/>
      <c r="I1712" s="300"/>
      <c r="J1712" s="284"/>
      <c r="K1712" s="285"/>
      <c r="L1712" s="285"/>
    </row>
    <row r="1713" spans="1:12">
      <c r="A1713" s="288"/>
      <c r="B1713" s="283"/>
      <c r="C1713" s="283"/>
      <c r="D1713" s="283"/>
      <c r="E1713" s="283"/>
      <c r="F1713" s="283"/>
      <c r="G1713" s="283"/>
      <c r="H1713" s="283"/>
      <c r="I1713" s="300"/>
      <c r="J1713" s="284"/>
      <c r="K1713" s="285"/>
      <c r="L1713" s="285"/>
    </row>
    <row r="1714" spans="1:12">
      <c r="A1714" s="288"/>
      <c r="B1714" s="283"/>
      <c r="C1714" s="283"/>
      <c r="D1714" s="283"/>
      <c r="E1714" s="283"/>
      <c r="F1714" s="283"/>
      <c r="G1714" s="283"/>
      <c r="H1714" s="283"/>
      <c r="I1714" s="300"/>
      <c r="J1714" s="284"/>
      <c r="K1714" s="285"/>
      <c r="L1714" s="285"/>
    </row>
    <row r="1715" spans="1:12">
      <c r="A1715" s="288"/>
      <c r="B1715" s="283"/>
      <c r="C1715" s="283"/>
      <c r="D1715" s="283"/>
      <c r="E1715" s="283"/>
      <c r="F1715" s="283"/>
      <c r="G1715" s="283"/>
      <c r="H1715" s="283"/>
      <c r="I1715" s="300"/>
      <c r="J1715" s="284"/>
      <c r="K1715" s="285"/>
      <c r="L1715" s="285"/>
    </row>
    <row r="1716" spans="1:12">
      <c r="A1716" s="288"/>
      <c r="B1716" s="283"/>
      <c r="C1716" s="283"/>
      <c r="D1716" s="283"/>
      <c r="E1716" s="283"/>
      <c r="F1716" s="283"/>
      <c r="G1716" s="283"/>
      <c r="H1716" s="283"/>
      <c r="I1716" s="300"/>
      <c r="J1716" s="284"/>
      <c r="K1716" s="285"/>
      <c r="L1716" s="285"/>
    </row>
    <row r="1717" spans="1:12">
      <c r="A1717" s="288"/>
      <c r="B1717" s="283"/>
      <c r="C1717" s="283"/>
      <c r="D1717" s="283"/>
      <c r="E1717" s="283"/>
      <c r="F1717" s="283"/>
      <c r="G1717" s="283"/>
      <c r="H1717" s="283"/>
      <c r="I1717" s="300"/>
      <c r="J1717" s="284"/>
      <c r="K1717" s="285"/>
      <c r="L1717" s="285"/>
    </row>
    <row r="1718" spans="1:12">
      <c r="A1718" s="288"/>
      <c r="B1718" s="283"/>
      <c r="C1718" s="283"/>
      <c r="D1718" s="283"/>
      <c r="E1718" s="283"/>
      <c r="F1718" s="283"/>
      <c r="G1718" s="283"/>
      <c r="H1718" s="283"/>
      <c r="I1718" s="300"/>
      <c r="J1718" s="284"/>
      <c r="K1718" s="285"/>
      <c r="L1718" s="285"/>
    </row>
    <row r="1719" spans="1:12">
      <c r="A1719" s="288"/>
      <c r="B1719" s="283"/>
      <c r="C1719" s="283"/>
      <c r="D1719" s="283"/>
      <c r="E1719" s="283"/>
      <c r="F1719" s="283"/>
      <c r="G1719" s="283"/>
      <c r="H1719" s="283"/>
      <c r="I1719" s="300"/>
      <c r="J1719" s="284"/>
      <c r="K1719" s="285"/>
      <c r="L1719" s="285"/>
    </row>
    <row r="1720" spans="1:12">
      <c r="A1720" s="288"/>
      <c r="B1720" s="283"/>
      <c r="C1720" s="283"/>
      <c r="D1720" s="283"/>
      <c r="E1720" s="283"/>
      <c r="F1720" s="283"/>
      <c r="G1720" s="283"/>
      <c r="H1720" s="283"/>
      <c r="I1720" s="300"/>
      <c r="J1720" s="284"/>
      <c r="K1720" s="285"/>
      <c r="L1720" s="285"/>
    </row>
    <row r="1721" spans="1:12">
      <c r="A1721" s="288"/>
      <c r="B1721" s="283"/>
      <c r="C1721" s="283"/>
      <c r="D1721" s="283"/>
      <c r="E1721" s="283"/>
      <c r="F1721" s="283"/>
      <c r="G1721" s="283"/>
      <c r="H1721" s="283"/>
      <c r="I1721" s="300"/>
      <c r="J1721" s="284"/>
      <c r="K1721" s="285"/>
      <c r="L1721" s="285"/>
    </row>
    <row r="1722" spans="1:12">
      <c r="A1722" s="288"/>
      <c r="B1722" s="283"/>
      <c r="C1722" s="283"/>
      <c r="D1722" s="283"/>
      <c r="E1722" s="283"/>
      <c r="F1722" s="283"/>
      <c r="G1722" s="283"/>
      <c r="H1722" s="283"/>
      <c r="I1722" s="300"/>
      <c r="J1722" s="284"/>
      <c r="K1722" s="285"/>
      <c r="L1722" s="285"/>
    </row>
    <row r="1723" spans="1:12">
      <c r="A1723" s="288"/>
      <c r="B1723" s="283"/>
      <c r="C1723" s="283"/>
      <c r="D1723" s="283"/>
      <c r="E1723" s="283"/>
      <c r="F1723" s="283"/>
      <c r="G1723" s="283"/>
      <c r="H1723" s="283"/>
      <c r="I1723" s="300"/>
      <c r="J1723" s="284"/>
      <c r="K1723" s="285"/>
      <c r="L1723" s="285"/>
    </row>
    <row r="1724" spans="1:12">
      <c r="A1724" s="288"/>
      <c r="B1724" s="283"/>
      <c r="C1724" s="283"/>
      <c r="D1724" s="283"/>
      <c r="E1724" s="283"/>
      <c r="F1724" s="283"/>
      <c r="G1724" s="283"/>
      <c r="H1724" s="283"/>
      <c r="I1724" s="300"/>
      <c r="J1724" s="284"/>
      <c r="K1724" s="285"/>
      <c r="L1724" s="285"/>
    </row>
    <row r="1725" spans="1:12">
      <c r="A1725" s="288"/>
      <c r="B1725" s="283"/>
      <c r="C1725" s="283"/>
      <c r="D1725" s="283"/>
      <c r="E1725" s="283"/>
      <c r="F1725" s="283"/>
      <c r="G1725" s="283"/>
      <c r="H1725" s="283"/>
      <c r="I1725" s="300"/>
      <c r="J1725" s="284"/>
      <c r="K1725" s="285"/>
      <c r="L1725" s="285"/>
    </row>
    <row r="1726" spans="1:12">
      <c r="A1726" s="288"/>
      <c r="B1726" s="283"/>
      <c r="C1726" s="283"/>
      <c r="D1726" s="283"/>
      <c r="E1726" s="283"/>
      <c r="F1726" s="283"/>
      <c r="G1726" s="283"/>
      <c r="H1726" s="283"/>
      <c r="I1726" s="300"/>
      <c r="J1726" s="284"/>
      <c r="K1726" s="285"/>
      <c r="L1726" s="285"/>
    </row>
    <row r="1727" spans="1:12">
      <c r="A1727" s="288"/>
      <c r="B1727" s="283"/>
      <c r="C1727" s="283"/>
      <c r="D1727" s="283"/>
      <c r="E1727" s="283"/>
      <c r="F1727" s="283"/>
      <c r="G1727" s="283"/>
      <c r="H1727" s="283"/>
      <c r="I1727" s="300"/>
      <c r="J1727" s="284"/>
      <c r="K1727" s="285"/>
      <c r="L1727" s="285"/>
    </row>
    <row r="1728" spans="1:12">
      <c r="A1728" s="288"/>
      <c r="B1728" s="283"/>
      <c r="C1728" s="283"/>
      <c r="D1728" s="283"/>
      <c r="E1728" s="283"/>
      <c r="F1728" s="283"/>
      <c r="G1728" s="283"/>
      <c r="H1728" s="283"/>
      <c r="I1728" s="300"/>
      <c r="J1728" s="284"/>
      <c r="K1728" s="285"/>
      <c r="L1728" s="285"/>
    </row>
    <row r="1729" spans="1:12">
      <c r="A1729" s="288"/>
      <c r="B1729" s="283"/>
      <c r="C1729" s="283"/>
      <c r="D1729" s="283"/>
      <c r="E1729" s="283"/>
      <c r="F1729" s="283"/>
      <c r="G1729" s="283"/>
      <c r="H1729" s="283"/>
      <c r="I1729" s="300"/>
      <c r="J1729" s="284"/>
      <c r="K1729" s="285"/>
      <c r="L1729" s="285"/>
    </row>
    <row r="1730" spans="1:12">
      <c r="A1730" s="288"/>
      <c r="B1730" s="283"/>
      <c r="C1730" s="283"/>
      <c r="D1730" s="283"/>
      <c r="E1730" s="283"/>
      <c r="F1730" s="283"/>
      <c r="G1730" s="283"/>
      <c r="H1730" s="283"/>
      <c r="I1730" s="300"/>
      <c r="J1730" s="284"/>
      <c r="K1730" s="285"/>
      <c r="L1730" s="285"/>
    </row>
    <row r="1731" spans="1:12">
      <c r="A1731" s="288"/>
      <c r="B1731" s="283"/>
      <c r="C1731" s="283"/>
      <c r="D1731" s="283"/>
      <c r="E1731" s="283"/>
      <c r="F1731" s="283"/>
      <c r="G1731" s="283"/>
      <c r="H1731" s="283"/>
      <c r="I1731" s="300"/>
      <c r="J1731" s="284"/>
      <c r="K1731" s="285"/>
      <c r="L1731" s="285"/>
    </row>
    <row r="1732" spans="1:12">
      <c r="A1732" s="288"/>
      <c r="B1732" s="283"/>
      <c r="C1732" s="283"/>
      <c r="D1732" s="283"/>
      <c r="E1732" s="283"/>
      <c r="F1732" s="283"/>
      <c r="G1732" s="283"/>
      <c r="H1732" s="283"/>
      <c r="I1732" s="300"/>
      <c r="J1732" s="284"/>
      <c r="K1732" s="285"/>
      <c r="L1732" s="285"/>
    </row>
    <row r="1733" spans="1:12">
      <c r="A1733" s="288"/>
      <c r="B1733" s="283"/>
      <c r="C1733" s="283"/>
      <c r="D1733" s="283"/>
      <c r="E1733" s="283"/>
      <c r="F1733" s="283"/>
      <c r="G1733" s="283"/>
      <c r="H1733" s="283"/>
      <c r="I1733" s="300"/>
      <c r="J1733" s="284"/>
      <c r="K1733" s="285"/>
      <c r="L1733" s="285"/>
    </row>
    <row r="1734" spans="1:12">
      <c r="A1734" s="288"/>
      <c r="B1734" s="283"/>
      <c r="C1734" s="283"/>
      <c r="D1734" s="283"/>
      <c r="E1734" s="283"/>
      <c r="F1734" s="283"/>
      <c r="G1734" s="283"/>
      <c r="H1734" s="283"/>
      <c r="I1734" s="300"/>
      <c r="J1734" s="284"/>
      <c r="K1734" s="285"/>
      <c r="L1734" s="285"/>
    </row>
    <row r="1735" spans="1:12">
      <c r="A1735" s="288"/>
      <c r="B1735" s="283"/>
      <c r="C1735" s="283"/>
      <c r="D1735" s="283"/>
      <c r="E1735" s="283"/>
      <c r="F1735" s="283"/>
      <c r="G1735" s="283"/>
      <c r="H1735" s="283"/>
      <c r="I1735" s="300"/>
      <c r="J1735" s="284"/>
      <c r="K1735" s="285"/>
      <c r="L1735" s="285"/>
    </row>
    <row r="1736" spans="1:12">
      <c r="A1736" s="288"/>
      <c r="B1736" s="283"/>
      <c r="C1736" s="283"/>
      <c r="D1736" s="283"/>
      <c r="E1736" s="283"/>
      <c r="F1736" s="283"/>
      <c r="G1736" s="283"/>
      <c r="H1736" s="283"/>
      <c r="I1736" s="300"/>
      <c r="J1736" s="284"/>
      <c r="K1736" s="285"/>
      <c r="L1736" s="285"/>
    </row>
    <row r="1737" spans="1:12">
      <c r="A1737" s="288"/>
      <c r="B1737" s="283"/>
      <c r="C1737" s="283"/>
      <c r="D1737" s="283"/>
      <c r="E1737" s="283"/>
      <c r="F1737" s="283"/>
      <c r="G1737" s="283"/>
      <c r="H1737" s="283"/>
      <c r="I1737" s="300"/>
      <c r="J1737" s="284"/>
      <c r="K1737" s="285"/>
      <c r="L1737" s="285"/>
    </row>
    <row r="1738" spans="1:12">
      <c r="A1738" s="288"/>
      <c r="B1738" s="283"/>
      <c r="C1738" s="283"/>
      <c r="D1738" s="283"/>
      <c r="E1738" s="283"/>
      <c r="F1738" s="283"/>
      <c r="G1738" s="283"/>
      <c r="H1738" s="283"/>
      <c r="I1738" s="300"/>
      <c r="J1738" s="284"/>
      <c r="K1738" s="285"/>
      <c r="L1738" s="285"/>
    </row>
    <row r="1739" spans="1:12">
      <c r="A1739" s="288"/>
      <c r="B1739" s="283"/>
      <c r="C1739" s="283"/>
      <c r="D1739" s="283"/>
      <c r="E1739" s="283"/>
      <c r="F1739" s="283"/>
      <c r="G1739" s="283"/>
      <c r="H1739" s="283"/>
      <c r="I1739" s="300"/>
      <c r="J1739" s="284"/>
      <c r="K1739" s="285"/>
      <c r="L1739" s="285"/>
    </row>
    <row r="1740" spans="1:12">
      <c r="A1740" s="288"/>
      <c r="B1740" s="283"/>
      <c r="C1740" s="283"/>
      <c r="D1740" s="283"/>
      <c r="E1740" s="283"/>
      <c r="F1740" s="283"/>
      <c r="G1740" s="283"/>
      <c r="H1740" s="283"/>
      <c r="I1740" s="300"/>
      <c r="J1740" s="284"/>
      <c r="K1740" s="285"/>
      <c r="L1740" s="285"/>
    </row>
    <row r="1741" spans="1:12">
      <c r="A1741" s="288"/>
      <c r="B1741" s="283"/>
      <c r="C1741" s="283"/>
      <c r="D1741" s="283"/>
      <c r="E1741" s="283"/>
      <c r="F1741" s="283"/>
      <c r="G1741" s="283"/>
      <c r="H1741" s="283"/>
      <c r="I1741" s="300"/>
      <c r="J1741" s="284"/>
      <c r="K1741" s="285"/>
      <c r="L1741" s="285"/>
    </row>
    <row r="1742" spans="1:12">
      <c r="A1742" s="288"/>
      <c r="B1742" s="283"/>
      <c r="C1742" s="283"/>
      <c r="D1742" s="283"/>
      <c r="E1742" s="283"/>
      <c r="F1742" s="283"/>
      <c r="G1742" s="283"/>
      <c r="H1742" s="283"/>
      <c r="I1742" s="300"/>
      <c r="J1742" s="284"/>
      <c r="K1742" s="285"/>
      <c r="L1742" s="285"/>
    </row>
    <row r="1743" spans="1:12">
      <c r="A1743" s="288"/>
      <c r="B1743" s="283"/>
      <c r="C1743" s="283"/>
      <c r="D1743" s="283"/>
      <c r="E1743" s="283"/>
      <c r="F1743" s="283"/>
      <c r="G1743" s="283"/>
      <c r="H1743" s="283"/>
      <c r="I1743" s="300"/>
      <c r="J1743" s="284"/>
      <c r="K1743" s="285"/>
      <c r="L1743" s="285"/>
    </row>
    <row r="1744" spans="1:12">
      <c r="A1744" s="288"/>
      <c r="B1744" s="283"/>
      <c r="C1744" s="283"/>
      <c r="D1744" s="283"/>
      <c r="E1744" s="283"/>
      <c r="F1744" s="283"/>
      <c r="G1744" s="283"/>
      <c r="H1744" s="283"/>
      <c r="I1744" s="300"/>
      <c r="J1744" s="284"/>
      <c r="K1744" s="285"/>
      <c r="L1744" s="285"/>
    </row>
    <row r="1745" spans="1:12">
      <c r="A1745" s="288"/>
      <c r="B1745" s="283"/>
      <c r="C1745" s="283"/>
      <c r="D1745" s="283"/>
      <c r="E1745" s="283"/>
      <c r="F1745" s="283"/>
      <c r="G1745" s="283"/>
      <c r="H1745" s="283"/>
      <c r="I1745" s="300"/>
      <c r="J1745" s="284"/>
      <c r="K1745" s="285"/>
      <c r="L1745" s="285"/>
    </row>
    <row r="1746" spans="1:12">
      <c r="A1746" s="288"/>
      <c r="B1746" s="283"/>
      <c r="C1746" s="283"/>
      <c r="D1746" s="283"/>
      <c r="E1746" s="283"/>
      <c r="F1746" s="283"/>
      <c r="G1746" s="283"/>
      <c r="H1746" s="283"/>
      <c r="I1746" s="300"/>
      <c r="J1746" s="284"/>
      <c r="K1746" s="285"/>
      <c r="L1746" s="285"/>
    </row>
    <row r="1747" spans="1:12">
      <c r="A1747" s="288"/>
      <c r="B1747" s="283"/>
      <c r="C1747" s="283"/>
      <c r="D1747" s="283"/>
      <c r="E1747" s="283"/>
      <c r="F1747" s="283"/>
      <c r="G1747" s="283"/>
      <c r="H1747" s="283"/>
      <c r="I1747" s="300"/>
      <c r="J1747" s="284"/>
      <c r="K1747" s="285"/>
      <c r="L1747" s="285"/>
    </row>
    <row r="1748" spans="1:12">
      <c r="A1748" s="288"/>
      <c r="B1748" s="283"/>
      <c r="C1748" s="283"/>
      <c r="D1748" s="283"/>
      <c r="E1748" s="283"/>
      <c r="F1748" s="283"/>
      <c r="G1748" s="283"/>
      <c r="H1748" s="283"/>
      <c r="I1748" s="300"/>
      <c r="J1748" s="284"/>
      <c r="K1748" s="285"/>
      <c r="L1748" s="285"/>
    </row>
    <row r="1749" spans="1:12">
      <c r="A1749" s="288"/>
      <c r="B1749" s="283"/>
      <c r="C1749" s="283"/>
      <c r="D1749" s="283"/>
      <c r="E1749" s="283"/>
      <c r="F1749" s="283"/>
      <c r="G1749" s="283"/>
      <c r="H1749" s="283"/>
      <c r="I1749" s="300"/>
      <c r="J1749" s="284"/>
      <c r="K1749" s="285"/>
      <c r="L1749" s="285"/>
    </row>
    <row r="1750" spans="1:12">
      <c r="A1750" s="288"/>
      <c r="B1750" s="283"/>
      <c r="C1750" s="283"/>
      <c r="D1750" s="283"/>
      <c r="E1750" s="283"/>
      <c r="F1750" s="283"/>
      <c r="G1750" s="283"/>
      <c r="H1750" s="283"/>
      <c r="I1750" s="300"/>
      <c r="J1750" s="284"/>
      <c r="K1750" s="285"/>
      <c r="L1750" s="285"/>
    </row>
    <row r="1751" spans="1:12">
      <c r="A1751" s="288"/>
      <c r="B1751" s="283"/>
      <c r="C1751" s="283"/>
      <c r="D1751" s="283"/>
      <c r="E1751" s="283"/>
      <c r="F1751" s="283"/>
      <c r="G1751" s="283"/>
      <c r="H1751" s="283"/>
      <c r="I1751" s="300"/>
      <c r="J1751" s="284"/>
      <c r="K1751" s="285"/>
      <c r="L1751" s="285"/>
    </row>
    <row r="1752" spans="1:12">
      <c r="A1752" s="288"/>
      <c r="B1752" s="283"/>
      <c r="C1752" s="283"/>
      <c r="D1752" s="283"/>
      <c r="E1752" s="283"/>
      <c r="F1752" s="283"/>
      <c r="G1752" s="283"/>
      <c r="H1752" s="283"/>
      <c r="I1752" s="300"/>
      <c r="J1752" s="284"/>
      <c r="K1752" s="285"/>
      <c r="L1752" s="285"/>
    </row>
    <row r="1753" spans="1:12">
      <c r="A1753" s="288"/>
      <c r="B1753" s="283"/>
      <c r="C1753" s="283"/>
      <c r="D1753" s="283"/>
      <c r="E1753" s="283"/>
      <c r="F1753" s="283"/>
      <c r="G1753" s="283"/>
      <c r="H1753" s="283"/>
      <c r="I1753" s="300"/>
      <c r="J1753" s="284"/>
      <c r="K1753" s="285"/>
      <c r="L1753" s="285"/>
    </row>
    <row r="1754" spans="1:12">
      <c r="A1754" s="288"/>
      <c r="B1754" s="283"/>
      <c r="C1754" s="283"/>
      <c r="D1754" s="283"/>
      <c r="E1754" s="283"/>
      <c r="F1754" s="283"/>
      <c r="G1754" s="283"/>
      <c r="H1754" s="283"/>
      <c r="I1754" s="300"/>
      <c r="J1754" s="284"/>
      <c r="K1754" s="285"/>
      <c r="L1754" s="285"/>
    </row>
    <row r="1755" spans="1:12">
      <c r="A1755" s="288"/>
      <c r="B1755" s="283"/>
      <c r="C1755" s="283"/>
      <c r="D1755" s="283"/>
      <c r="E1755" s="283"/>
      <c r="F1755" s="283"/>
      <c r="G1755" s="283"/>
      <c r="H1755" s="283"/>
      <c r="I1755" s="300"/>
      <c r="J1755" s="284"/>
      <c r="K1755" s="285"/>
      <c r="L1755" s="285"/>
    </row>
    <row r="1756" spans="1:12">
      <c r="A1756" s="288"/>
      <c r="B1756" s="283"/>
      <c r="C1756" s="283"/>
      <c r="D1756" s="283"/>
      <c r="E1756" s="283"/>
      <c r="F1756" s="283"/>
      <c r="G1756" s="283"/>
      <c r="H1756" s="283"/>
      <c r="I1756" s="300"/>
      <c r="J1756" s="284"/>
      <c r="K1756" s="285"/>
      <c r="L1756" s="285"/>
    </row>
    <row r="1757" spans="1:12">
      <c r="A1757" s="288"/>
      <c r="B1757" s="283"/>
      <c r="C1757" s="283"/>
      <c r="D1757" s="283"/>
      <c r="E1757" s="283"/>
      <c r="F1757" s="283"/>
      <c r="G1757" s="283"/>
      <c r="H1757" s="283"/>
      <c r="I1757" s="300"/>
      <c r="J1757" s="284"/>
      <c r="K1757" s="285"/>
      <c r="L1757" s="285"/>
    </row>
    <row r="1758" spans="1:12">
      <c r="A1758" s="288"/>
      <c r="B1758" s="283"/>
      <c r="C1758" s="283"/>
      <c r="D1758" s="283"/>
      <c r="E1758" s="283"/>
      <c r="F1758" s="283"/>
      <c r="G1758" s="283"/>
      <c r="H1758" s="283"/>
      <c r="I1758" s="300"/>
      <c r="J1758" s="284"/>
      <c r="K1758" s="285"/>
      <c r="L1758" s="285"/>
    </row>
    <row r="1759" spans="1:12">
      <c r="A1759" s="288"/>
      <c r="B1759" s="283"/>
      <c r="C1759" s="283"/>
      <c r="D1759" s="283"/>
      <c r="E1759" s="283"/>
      <c r="F1759" s="283"/>
      <c r="G1759" s="283"/>
      <c r="H1759" s="283"/>
      <c r="I1759" s="300"/>
      <c r="J1759" s="284"/>
      <c r="K1759" s="285"/>
      <c r="L1759" s="285"/>
    </row>
    <row r="1760" spans="1:12">
      <c r="A1760" s="288"/>
      <c r="B1760" s="283"/>
      <c r="C1760" s="283"/>
      <c r="D1760" s="283"/>
      <c r="E1760" s="283"/>
      <c r="F1760" s="283"/>
      <c r="G1760" s="283"/>
      <c r="H1760" s="283"/>
      <c r="I1760" s="300"/>
      <c r="J1760" s="284"/>
      <c r="K1760" s="285"/>
      <c r="L1760" s="285"/>
    </row>
    <row r="1761" spans="1:12">
      <c r="A1761" s="288"/>
      <c r="B1761" s="283"/>
      <c r="C1761" s="283"/>
      <c r="D1761" s="283"/>
      <c r="E1761" s="283"/>
      <c r="F1761" s="283"/>
      <c r="G1761" s="283"/>
      <c r="H1761" s="283"/>
      <c r="I1761" s="300"/>
      <c r="J1761" s="284"/>
      <c r="K1761" s="285"/>
      <c r="L1761" s="285"/>
    </row>
    <row r="1762" spans="1:12">
      <c r="A1762" s="288"/>
      <c r="B1762" s="283"/>
      <c r="C1762" s="283"/>
      <c r="D1762" s="283"/>
      <c r="E1762" s="283"/>
      <c r="F1762" s="283"/>
      <c r="G1762" s="283"/>
      <c r="H1762" s="283"/>
      <c r="I1762" s="300"/>
      <c r="J1762" s="284"/>
      <c r="K1762" s="285"/>
      <c r="L1762" s="285"/>
    </row>
    <row r="1763" spans="1:12">
      <c r="A1763" s="288"/>
      <c r="B1763" s="283"/>
      <c r="C1763" s="283"/>
      <c r="D1763" s="283"/>
      <c r="E1763" s="283"/>
      <c r="F1763" s="283"/>
      <c r="G1763" s="283"/>
      <c r="H1763" s="283"/>
      <c r="I1763" s="300"/>
      <c r="J1763" s="284"/>
      <c r="K1763" s="285"/>
      <c r="L1763" s="285"/>
    </row>
    <row r="1764" spans="1:12">
      <c r="A1764" s="288"/>
      <c r="B1764" s="283"/>
      <c r="C1764" s="283"/>
      <c r="D1764" s="283"/>
      <c r="E1764" s="283"/>
      <c r="F1764" s="283"/>
      <c r="G1764" s="283"/>
      <c r="H1764" s="283"/>
      <c r="I1764" s="300"/>
      <c r="J1764" s="284"/>
      <c r="K1764" s="285"/>
      <c r="L1764" s="285"/>
    </row>
    <row r="1765" spans="1:12">
      <c r="A1765" s="288"/>
      <c r="B1765" s="283"/>
      <c r="C1765" s="283"/>
      <c r="D1765" s="283"/>
      <c r="E1765" s="283"/>
      <c r="F1765" s="283"/>
      <c r="G1765" s="283"/>
      <c r="H1765" s="283"/>
      <c r="I1765" s="300"/>
      <c r="J1765" s="284"/>
      <c r="K1765" s="285"/>
      <c r="L1765" s="285"/>
    </row>
    <row r="1766" spans="1:12">
      <c r="A1766" s="288"/>
      <c r="B1766" s="283"/>
      <c r="C1766" s="283"/>
      <c r="D1766" s="283"/>
      <c r="E1766" s="283"/>
      <c r="F1766" s="283"/>
      <c r="G1766" s="283"/>
      <c r="H1766" s="283"/>
      <c r="I1766" s="300"/>
      <c r="J1766" s="284"/>
      <c r="K1766" s="285"/>
      <c r="L1766" s="285"/>
    </row>
    <row r="1767" spans="1:12">
      <c r="A1767" s="288"/>
      <c r="B1767" s="283"/>
      <c r="C1767" s="283"/>
      <c r="D1767" s="283"/>
      <c r="E1767" s="283"/>
      <c r="F1767" s="283"/>
      <c r="G1767" s="283"/>
      <c r="H1767" s="283"/>
      <c r="I1767" s="300"/>
      <c r="J1767" s="284"/>
      <c r="K1767" s="285"/>
      <c r="L1767" s="285"/>
    </row>
    <row r="1768" spans="1:12">
      <c r="A1768" s="288"/>
      <c r="B1768" s="283"/>
      <c r="C1768" s="283"/>
      <c r="D1768" s="283"/>
      <c r="E1768" s="283"/>
      <c r="F1768" s="283"/>
      <c r="G1768" s="283"/>
      <c r="H1768" s="283"/>
      <c r="I1768" s="300"/>
      <c r="J1768" s="284"/>
      <c r="K1768" s="285"/>
      <c r="L1768" s="285"/>
    </row>
    <row r="1769" spans="1:12">
      <c r="A1769" s="288"/>
      <c r="B1769" s="283"/>
      <c r="C1769" s="283"/>
      <c r="D1769" s="283"/>
      <c r="E1769" s="283"/>
      <c r="F1769" s="283"/>
      <c r="G1769" s="283"/>
      <c r="H1769" s="283"/>
      <c r="I1769" s="300"/>
      <c r="J1769" s="284"/>
      <c r="K1769" s="285"/>
      <c r="L1769" s="285"/>
    </row>
    <row r="1770" spans="1:12">
      <c r="A1770" s="288"/>
      <c r="B1770" s="283"/>
      <c r="C1770" s="283"/>
      <c r="D1770" s="283"/>
      <c r="E1770" s="283"/>
      <c r="F1770" s="283"/>
      <c r="G1770" s="283"/>
      <c r="H1770" s="283"/>
      <c r="I1770" s="300"/>
      <c r="J1770" s="284"/>
      <c r="K1770" s="285"/>
      <c r="L1770" s="285"/>
    </row>
    <row r="1771" spans="1:12">
      <c r="A1771" s="288"/>
      <c r="B1771" s="283"/>
      <c r="C1771" s="283"/>
      <c r="D1771" s="283"/>
      <c r="E1771" s="283"/>
      <c r="F1771" s="283"/>
      <c r="G1771" s="283"/>
      <c r="H1771" s="283"/>
      <c r="I1771" s="300"/>
      <c r="J1771" s="284"/>
      <c r="K1771" s="285"/>
      <c r="L1771" s="285"/>
    </row>
    <row r="1772" spans="1:12">
      <c r="A1772" s="288"/>
      <c r="B1772" s="283"/>
      <c r="C1772" s="283"/>
      <c r="D1772" s="283"/>
      <c r="E1772" s="283"/>
      <c r="F1772" s="283"/>
      <c r="G1772" s="283"/>
      <c r="H1772" s="283"/>
      <c r="I1772" s="300"/>
      <c r="J1772" s="284"/>
      <c r="K1772" s="285"/>
      <c r="L1772" s="285"/>
    </row>
    <row r="1773" spans="1:12">
      <c r="A1773" s="288"/>
      <c r="B1773" s="283"/>
      <c r="C1773" s="283"/>
      <c r="D1773" s="283"/>
      <c r="E1773" s="283"/>
      <c r="F1773" s="283"/>
      <c r="G1773" s="283"/>
      <c r="H1773" s="283"/>
      <c r="I1773" s="300"/>
      <c r="J1773" s="284"/>
      <c r="K1773" s="285"/>
      <c r="L1773" s="285"/>
    </row>
    <row r="1774" spans="1:12">
      <c r="A1774" s="288"/>
      <c r="B1774" s="283"/>
      <c r="C1774" s="283"/>
      <c r="D1774" s="283"/>
      <c r="E1774" s="283"/>
      <c r="F1774" s="283"/>
      <c r="G1774" s="283"/>
      <c r="H1774" s="283"/>
      <c r="I1774" s="300"/>
      <c r="J1774" s="284"/>
      <c r="K1774" s="285"/>
      <c r="L1774" s="285"/>
    </row>
    <row r="1775" spans="1:12">
      <c r="A1775" s="288"/>
      <c r="B1775" s="283"/>
      <c r="C1775" s="283"/>
      <c r="D1775" s="283"/>
      <c r="E1775" s="283"/>
      <c r="F1775" s="283"/>
      <c r="G1775" s="283"/>
      <c r="H1775" s="283"/>
      <c r="I1775" s="300"/>
      <c r="J1775" s="284"/>
      <c r="K1775" s="285"/>
      <c r="L1775" s="285"/>
    </row>
    <row r="1776" spans="1:12">
      <c r="A1776" s="288"/>
      <c r="B1776" s="283"/>
      <c r="C1776" s="283"/>
      <c r="D1776" s="283"/>
      <c r="E1776" s="283"/>
      <c r="F1776" s="283"/>
      <c r="G1776" s="283"/>
      <c r="H1776" s="283"/>
      <c r="I1776" s="300"/>
      <c r="J1776" s="284"/>
      <c r="K1776" s="285"/>
      <c r="L1776" s="285"/>
    </row>
    <row r="1777" spans="1:12">
      <c r="A1777" s="288"/>
      <c r="B1777" s="283"/>
      <c r="C1777" s="283"/>
      <c r="D1777" s="283"/>
      <c r="E1777" s="283"/>
      <c r="F1777" s="283"/>
      <c r="G1777" s="283"/>
      <c r="H1777" s="283"/>
      <c r="I1777" s="300"/>
      <c r="J1777" s="284"/>
      <c r="K1777" s="285"/>
      <c r="L1777" s="285"/>
    </row>
    <row r="1778" spans="1:12">
      <c r="A1778" s="288"/>
      <c r="B1778" s="283"/>
      <c r="C1778" s="283"/>
      <c r="D1778" s="283"/>
      <c r="E1778" s="283"/>
      <c r="F1778" s="283"/>
      <c r="G1778" s="283"/>
      <c r="H1778" s="283"/>
      <c r="I1778" s="300"/>
      <c r="J1778" s="284"/>
      <c r="K1778" s="285"/>
      <c r="L1778" s="285"/>
    </row>
    <row r="1779" spans="1:12">
      <c r="A1779" s="288"/>
      <c r="B1779" s="283"/>
      <c r="C1779" s="283"/>
      <c r="D1779" s="283"/>
      <c r="E1779" s="283"/>
      <c r="F1779" s="283"/>
      <c r="G1779" s="283"/>
      <c r="H1779" s="283"/>
      <c r="I1779" s="300"/>
      <c r="J1779" s="284"/>
      <c r="K1779" s="285"/>
      <c r="L1779" s="285"/>
    </row>
    <row r="1780" spans="1:12">
      <c r="A1780" s="288"/>
      <c r="B1780" s="283"/>
      <c r="C1780" s="283"/>
      <c r="D1780" s="283"/>
      <c r="E1780" s="283"/>
      <c r="F1780" s="283"/>
      <c r="G1780" s="283"/>
      <c r="H1780" s="283"/>
      <c r="I1780" s="300"/>
      <c r="J1780" s="284"/>
      <c r="K1780" s="285"/>
      <c r="L1780" s="285"/>
    </row>
    <row r="1781" spans="1:12">
      <c r="A1781" s="288"/>
      <c r="B1781" s="283"/>
      <c r="C1781" s="283"/>
      <c r="D1781" s="283"/>
      <c r="E1781" s="283"/>
      <c r="F1781" s="283"/>
      <c r="G1781" s="283"/>
      <c r="H1781" s="283"/>
      <c r="I1781" s="300"/>
      <c r="J1781" s="284"/>
      <c r="K1781" s="285"/>
      <c r="L1781" s="285"/>
    </row>
    <row r="1782" spans="1:12">
      <c r="A1782" s="288"/>
      <c r="B1782" s="283"/>
      <c r="C1782" s="283"/>
      <c r="D1782" s="283"/>
      <c r="E1782" s="283"/>
      <c r="F1782" s="283"/>
      <c r="G1782" s="283"/>
      <c r="H1782" s="283"/>
      <c r="I1782" s="300"/>
      <c r="J1782" s="284"/>
      <c r="K1782" s="285"/>
      <c r="L1782" s="285"/>
    </row>
    <row r="1783" spans="1:12">
      <c r="A1783" s="288"/>
      <c r="B1783" s="283"/>
      <c r="C1783" s="283"/>
      <c r="D1783" s="283"/>
      <c r="E1783" s="283"/>
      <c r="F1783" s="283"/>
      <c r="G1783" s="283"/>
      <c r="H1783" s="283"/>
      <c r="I1783" s="300"/>
      <c r="J1783" s="284"/>
      <c r="K1783" s="285"/>
      <c r="L1783" s="285"/>
    </row>
    <row r="1784" spans="1:12">
      <c r="A1784" s="288"/>
      <c r="B1784" s="283"/>
      <c r="C1784" s="283"/>
      <c r="D1784" s="283"/>
      <c r="E1784" s="283"/>
      <c r="F1784" s="283"/>
      <c r="G1784" s="283"/>
      <c r="H1784" s="283"/>
      <c r="I1784" s="300"/>
      <c r="J1784" s="284"/>
      <c r="K1784" s="285"/>
      <c r="L1784" s="285"/>
    </row>
    <row r="1785" spans="1:12">
      <c r="A1785" s="288"/>
      <c r="B1785" s="283"/>
      <c r="C1785" s="283"/>
      <c r="D1785" s="283"/>
      <c r="E1785" s="283"/>
      <c r="F1785" s="283"/>
      <c r="G1785" s="283"/>
      <c r="H1785" s="283"/>
      <c r="I1785" s="300"/>
      <c r="J1785" s="284"/>
      <c r="K1785" s="285"/>
      <c r="L1785" s="285"/>
    </row>
    <row r="1786" spans="1:12">
      <c r="A1786" s="288"/>
      <c r="B1786" s="283"/>
      <c r="C1786" s="283"/>
      <c r="D1786" s="283"/>
      <c r="E1786" s="283"/>
      <c r="F1786" s="283"/>
      <c r="G1786" s="283"/>
      <c r="H1786" s="283"/>
      <c r="I1786" s="300"/>
      <c r="J1786" s="284"/>
      <c r="K1786" s="285"/>
      <c r="L1786" s="285"/>
    </row>
    <row r="1787" spans="1:12">
      <c r="A1787" s="288"/>
      <c r="B1787" s="283"/>
      <c r="C1787" s="283"/>
      <c r="D1787" s="283"/>
      <c r="E1787" s="283"/>
      <c r="F1787" s="283"/>
      <c r="G1787" s="283"/>
      <c r="H1787" s="283"/>
      <c r="I1787" s="300"/>
      <c r="J1787" s="284"/>
      <c r="K1787" s="285"/>
      <c r="L1787" s="285"/>
    </row>
    <row r="1788" spans="1:12">
      <c r="A1788" s="288"/>
      <c r="B1788" s="283"/>
      <c r="C1788" s="283"/>
      <c r="D1788" s="283"/>
      <c r="E1788" s="283"/>
      <c r="F1788" s="283"/>
      <c r="G1788" s="283"/>
      <c r="H1788" s="283"/>
      <c r="I1788" s="300"/>
      <c r="J1788" s="284"/>
      <c r="K1788" s="285"/>
      <c r="L1788" s="285"/>
    </row>
    <row r="1789" spans="1:12">
      <c r="A1789" s="288"/>
      <c r="B1789" s="283"/>
      <c r="C1789" s="283"/>
      <c r="D1789" s="283"/>
      <c r="E1789" s="283"/>
      <c r="F1789" s="283"/>
      <c r="G1789" s="283"/>
      <c r="H1789" s="283"/>
      <c r="I1789" s="300"/>
      <c r="J1789" s="284"/>
      <c r="K1789" s="285"/>
      <c r="L1789" s="285"/>
    </row>
    <row r="1790" spans="1:12">
      <c r="A1790" s="288"/>
      <c r="B1790" s="283"/>
      <c r="C1790" s="283"/>
      <c r="D1790" s="283"/>
      <c r="E1790" s="283"/>
      <c r="F1790" s="283"/>
      <c r="G1790" s="283"/>
      <c r="H1790" s="283"/>
      <c r="I1790" s="300"/>
      <c r="J1790" s="284"/>
      <c r="K1790" s="285"/>
      <c r="L1790" s="285"/>
    </row>
    <row r="1791" spans="1:12">
      <c r="A1791" s="288"/>
      <c r="B1791" s="283"/>
      <c r="C1791" s="283"/>
      <c r="D1791" s="283"/>
      <c r="E1791" s="283"/>
      <c r="F1791" s="283"/>
      <c r="G1791" s="283"/>
      <c r="H1791" s="283"/>
      <c r="I1791" s="300"/>
      <c r="J1791" s="284"/>
      <c r="K1791" s="285"/>
      <c r="L1791" s="285"/>
    </row>
    <row r="1792" spans="1:12">
      <c r="A1792" s="288"/>
      <c r="B1792" s="283"/>
      <c r="C1792" s="283"/>
      <c r="D1792" s="283"/>
      <c r="E1792" s="283"/>
      <c r="F1792" s="283"/>
      <c r="G1792" s="283"/>
      <c r="H1792" s="283"/>
      <c r="I1792" s="300"/>
      <c r="J1792" s="284"/>
      <c r="K1792" s="285"/>
      <c r="L1792" s="285"/>
    </row>
    <row r="1793" spans="1:12">
      <c r="A1793" s="288"/>
      <c r="B1793" s="283"/>
      <c r="C1793" s="283"/>
      <c r="D1793" s="283"/>
      <c r="E1793" s="283"/>
      <c r="F1793" s="283"/>
      <c r="G1793" s="283"/>
      <c r="H1793" s="283"/>
      <c r="I1793" s="300"/>
      <c r="J1793" s="284"/>
      <c r="K1793" s="285"/>
      <c r="L1793" s="285"/>
    </row>
    <row r="1794" spans="1:12">
      <c r="A1794" s="288"/>
      <c r="B1794" s="283"/>
      <c r="C1794" s="283"/>
      <c r="D1794" s="283"/>
      <c r="E1794" s="283"/>
      <c r="F1794" s="283"/>
      <c r="G1794" s="283"/>
      <c r="H1794" s="283"/>
      <c r="I1794" s="300"/>
      <c r="J1794" s="284"/>
      <c r="K1794" s="285"/>
      <c r="L1794" s="285"/>
    </row>
    <row r="1795" spans="1:12">
      <c r="A1795" s="288"/>
      <c r="B1795" s="283"/>
      <c r="C1795" s="283"/>
      <c r="D1795" s="283"/>
      <c r="E1795" s="283"/>
      <c r="F1795" s="283"/>
      <c r="G1795" s="283"/>
      <c r="H1795" s="283"/>
      <c r="I1795" s="300"/>
      <c r="J1795" s="284"/>
      <c r="K1795" s="285"/>
      <c r="L1795" s="285"/>
    </row>
    <row r="1796" spans="1:12">
      <c r="A1796" s="288"/>
      <c r="B1796" s="283"/>
      <c r="C1796" s="283"/>
      <c r="D1796" s="283"/>
      <c r="E1796" s="283"/>
      <c r="F1796" s="283"/>
      <c r="G1796" s="283"/>
      <c r="H1796" s="283"/>
      <c r="I1796" s="300"/>
      <c r="J1796" s="284"/>
      <c r="K1796" s="285"/>
      <c r="L1796" s="285"/>
    </row>
    <row r="1797" spans="1:12">
      <c r="A1797" s="288"/>
      <c r="B1797" s="283"/>
      <c r="C1797" s="283"/>
      <c r="D1797" s="283"/>
      <c r="E1797" s="283"/>
      <c r="F1797" s="283"/>
      <c r="G1797" s="283"/>
      <c r="H1797" s="283"/>
      <c r="I1797" s="300"/>
      <c r="J1797" s="284"/>
      <c r="K1797" s="285"/>
      <c r="L1797" s="285"/>
    </row>
    <row r="1798" spans="1:12">
      <c r="A1798" s="288"/>
      <c r="B1798" s="283"/>
      <c r="C1798" s="283"/>
      <c r="D1798" s="283"/>
      <c r="E1798" s="283"/>
      <c r="F1798" s="283"/>
      <c r="G1798" s="283"/>
      <c r="H1798" s="283"/>
      <c r="I1798" s="300"/>
      <c r="J1798" s="284"/>
      <c r="K1798" s="285"/>
      <c r="L1798" s="285"/>
    </row>
    <row r="1799" spans="1:12">
      <c r="A1799" s="288"/>
      <c r="B1799" s="283"/>
      <c r="C1799" s="283"/>
      <c r="D1799" s="283"/>
      <c r="E1799" s="283"/>
      <c r="F1799" s="283"/>
      <c r="G1799" s="283"/>
      <c r="H1799" s="283"/>
      <c r="I1799" s="300"/>
      <c r="J1799" s="284"/>
      <c r="K1799" s="285"/>
      <c r="L1799" s="285"/>
    </row>
    <row r="1800" spans="1:12">
      <c r="A1800" s="288"/>
      <c r="B1800" s="283"/>
      <c r="C1800" s="283"/>
      <c r="D1800" s="283"/>
      <c r="E1800" s="283"/>
      <c r="F1800" s="283"/>
      <c r="G1800" s="283"/>
      <c r="H1800" s="283"/>
      <c r="I1800" s="300"/>
      <c r="J1800" s="284"/>
      <c r="K1800" s="285"/>
      <c r="L1800" s="285"/>
    </row>
    <row r="1801" spans="1:12">
      <c r="A1801" s="288"/>
      <c r="B1801" s="283"/>
      <c r="C1801" s="283"/>
      <c r="D1801" s="283"/>
      <c r="E1801" s="283"/>
      <c r="F1801" s="283"/>
      <c r="G1801" s="283"/>
      <c r="H1801" s="283"/>
      <c r="I1801" s="300"/>
      <c r="J1801" s="284"/>
      <c r="K1801" s="285"/>
      <c r="L1801" s="285"/>
    </row>
    <row r="1802" spans="1:12">
      <c r="A1802" s="288"/>
      <c r="B1802" s="283"/>
      <c r="C1802" s="283"/>
      <c r="D1802" s="283"/>
      <c r="E1802" s="283"/>
      <c r="F1802" s="283"/>
      <c r="G1802" s="283"/>
      <c r="H1802" s="283"/>
      <c r="I1802" s="300"/>
      <c r="J1802" s="284"/>
      <c r="K1802" s="285"/>
      <c r="L1802" s="285"/>
    </row>
    <row r="1803" spans="1:12">
      <c r="A1803" s="288"/>
      <c r="B1803" s="283"/>
      <c r="C1803" s="283"/>
      <c r="D1803" s="283"/>
      <c r="E1803" s="283"/>
      <c r="F1803" s="283"/>
      <c r="G1803" s="283"/>
      <c r="H1803" s="283"/>
      <c r="I1803" s="300"/>
      <c r="J1803" s="284"/>
      <c r="K1803" s="285"/>
      <c r="L1803" s="285"/>
    </row>
    <row r="1804" spans="1:12">
      <c r="A1804" s="288"/>
      <c r="B1804" s="283"/>
      <c r="C1804" s="283"/>
      <c r="D1804" s="283"/>
      <c r="E1804" s="283"/>
      <c r="F1804" s="283"/>
      <c r="G1804" s="283"/>
      <c r="H1804" s="283"/>
      <c r="I1804" s="300"/>
      <c r="J1804" s="284"/>
      <c r="K1804" s="285"/>
      <c r="L1804" s="285"/>
    </row>
    <row r="1805" spans="1:12">
      <c r="A1805" s="288"/>
      <c r="B1805" s="283"/>
      <c r="C1805" s="283"/>
      <c r="D1805" s="283"/>
      <c r="E1805" s="283"/>
      <c r="F1805" s="283"/>
      <c r="G1805" s="283"/>
      <c r="H1805" s="283"/>
      <c r="I1805" s="300"/>
      <c r="J1805" s="284"/>
      <c r="K1805" s="285"/>
      <c r="L1805" s="285"/>
    </row>
    <row r="1806" spans="1:12">
      <c r="A1806" s="288"/>
      <c r="B1806" s="283"/>
      <c r="C1806" s="283"/>
      <c r="D1806" s="283"/>
      <c r="E1806" s="283"/>
      <c r="F1806" s="283"/>
      <c r="G1806" s="283"/>
      <c r="H1806" s="283"/>
      <c r="I1806" s="300"/>
      <c r="J1806" s="284"/>
      <c r="K1806" s="285"/>
      <c r="L1806" s="285"/>
    </row>
    <row r="1807" spans="1:12">
      <c r="A1807" s="288"/>
      <c r="B1807" s="283"/>
      <c r="C1807" s="283"/>
      <c r="D1807" s="283"/>
      <c r="E1807" s="283"/>
      <c r="F1807" s="283"/>
      <c r="G1807" s="283"/>
      <c r="H1807" s="283"/>
      <c r="I1807" s="300"/>
      <c r="J1807" s="284"/>
      <c r="K1807" s="285"/>
      <c r="L1807" s="285"/>
    </row>
    <row r="1808" spans="1:12">
      <c r="A1808" s="288"/>
      <c r="B1808" s="283"/>
      <c r="C1808" s="283"/>
      <c r="D1808" s="283"/>
      <c r="E1808" s="283"/>
      <c r="F1808" s="283"/>
      <c r="G1808" s="283"/>
      <c r="H1808" s="283"/>
      <c r="I1808" s="300"/>
      <c r="J1808" s="284"/>
      <c r="K1808" s="285"/>
      <c r="L1808" s="285"/>
    </row>
    <row r="1809" spans="1:12">
      <c r="A1809" s="288"/>
      <c r="B1809" s="283"/>
      <c r="C1809" s="283"/>
      <c r="D1809" s="283"/>
      <c r="E1809" s="283"/>
      <c r="F1809" s="283"/>
      <c r="G1809" s="283"/>
      <c r="H1809" s="283"/>
      <c r="I1809" s="300"/>
      <c r="J1809" s="284"/>
      <c r="K1809" s="285"/>
      <c r="L1809" s="285"/>
    </row>
    <row r="1810" spans="1:12">
      <c r="A1810" s="288"/>
      <c r="B1810" s="283"/>
      <c r="C1810" s="283"/>
      <c r="D1810" s="283"/>
      <c r="E1810" s="283"/>
      <c r="F1810" s="283"/>
      <c r="G1810" s="283"/>
      <c r="H1810" s="283"/>
      <c r="I1810" s="300"/>
      <c r="J1810" s="284"/>
      <c r="K1810" s="285"/>
      <c r="L1810" s="285"/>
    </row>
    <row r="1811" spans="1:12">
      <c r="A1811" s="288"/>
      <c r="B1811" s="283"/>
      <c r="C1811" s="283"/>
      <c r="D1811" s="283"/>
      <c r="E1811" s="283"/>
      <c r="F1811" s="283"/>
      <c r="G1811" s="283"/>
      <c r="H1811" s="283"/>
      <c r="I1811" s="300"/>
      <c r="J1811" s="284"/>
      <c r="K1811" s="285"/>
      <c r="L1811" s="285"/>
    </row>
    <row r="1812" spans="1:12">
      <c r="A1812" s="288"/>
      <c r="B1812" s="283"/>
      <c r="C1812" s="283"/>
      <c r="D1812" s="283"/>
      <c r="E1812" s="283"/>
      <c r="F1812" s="283"/>
      <c r="G1812" s="283"/>
      <c r="H1812" s="283"/>
      <c r="I1812" s="300"/>
      <c r="J1812" s="284"/>
      <c r="K1812" s="285"/>
      <c r="L1812" s="285"/>
    </row>
    <row r="1813" spans="1:12">
      <c r="A1813" s="288"/>
      <c r="B1813" s="283"/>
      <c r="C1813" s="283"/>
      <c r="D1813" s="283"/>
      <c r="E1813" s="283"/>
      <c r="F1813" s="283"/>
      <c r="G1813" s="283"/>
      <c r="H1813" s="283"/>
      <c r="I1813" s="300"/>
      <c r="J1813" s="284"/>
      <c r="K1813" s="285"/>
      <c r="L1813" s="285"/>
    </row>
    <row r="1814" spans="1:12">
      <c r="A1814" s="288"/>
      <c r="B1814" s="283"/>
      <c r="C1814" s="283"/>
      <c r="D1814" s="283"/>
      <c r="E1814" s="283"/>
      <c r="F1814" s="283"/>
      <c r="G1814" s="283"/>
      <c r="H1814" s="283"/>
      <c r="I1814" s="300"/>
      <c r="J1814" s="284"/>
      <c r="K1814" s="285"/>
      <c r="L1814" s="285"/>
    </row>
    <row r="1815" spans="1:12">
      <c r="A1815" s="288"/>
      <c r="B1815" s="283"/>
      <c r="C1815" s="283"/>
      <c r="D1815" s="283"/>
      <c r="E1815" s="283"/>
      <c r="F1815" s="283"/>
      <c r="G1815" s="283"/>
      <c r="H1815" s="283"/>
      <c r="I1815" s="300"/>
      <c r="J1815" s="284"/>
      <c r="K1815" s="285"/>
      <c r="L1815" s="285"/>
    </row>
    <row r="1816" spans="1:12">
      <c r="A1816" s="288"/>
      <c r="B1816" s="283"/>
      <c r="C1816" s="283"/>
      <c r="D1816" s="283"/>
      <c r="E1816" s="283"/>
      <c r="F1816" s="283"/>
      <c r="G1816" s="283"/>
      <c r="H1816" s="283"/>
      <c r="I1816" s="300"/>
      <c r="J1816" s="284"/>
      <c r="K1816" s="285"/>
      <c r="L1816" s="285"/>
    </row>
    <row r="1817" spans="1:12">
      <c r="A1817" s="288"/>
      <c r="B1817" s="283"/>
      <c r="C1817" s="283"/>
      <c r="D1817" s="283"/>
      <c r="E1817" s="283"/>
      <c r="F1817" s="283"/>
      <c r="G1817" s="283"/>
      <c r="H1817" s="283"/>
      <c r="I1817" s="300"/>
      <c r="J1817" s="284"/>
      <c r="K1817" s="285"/>
      <c r="L1817" s="285"/>
    </row>
    <row r="1818" spans="1:12">
      <c r="A1818" s="288"/>
      <c r="B1818" s="283"/>
      <c r="C1818" s="283"/>
      <c r="D1818" s="283"/>
      <c r="E1818" s="283"/>
      <c r="F1818" s="283"/>
      <c r="G1818" s="283"/>
      <c r="H1818" s="283"/>
      <c r="I1818" s="300"/>
      <c r="J1818" s="284"/>
      <c r="K1818" s="285"/>
      <c r="L1818" s="285"/>
    </row>
    <row r="1819" spans="1:12">
      <c r="A1819" s="288"/>
      <c r="B1819" s="283"/>
      <c r="C1819" s="283"/>
      <c r="D1819" s="283"/>
      <c r="E1819" s="283"/>
      <c r="F1819" s="283"/>
      <c r="G1819" s="283"/>
      <c r="H1819" s="283"/>
      <c r="I1819" s="300"/>
      <c r="J1819" s="284"/>
      <c r="K1819" s="285"/>
      <c r="L1819" s="285"/>
    </row>
    <row r="1820" spans="1:12">
      <c r="A1820" s="288"/>
      <c r="B1820" s="283"/>
      <c r="C1820" s="283"/>
      <c r="D1820" s="283"/>
      <c r="E1820" s="283"/>
      <c r="F1820" s="283"/>
      <c r="G1820" s="283"/>
      <c r="H1820" s="283"/>
      <c r="I1820" s="300"/>
      <c r="J1820" s="284"/>
      <c r="K1820" s="285"/>
      <c r="L1820" s="285"/>
    </row>
    <row r="1821" spans="1:12">
      <c r="A1821" s="288"/>
      <c r="B1821" s="283"/>
      <c r="C1821" s="283"/>
      <c r="D1821" s="283"/>
      <c r="E1821" s="283"/>
      <c r="F1821" s="283"/>
      <c r="G1821" s="283"/>
      <c r="H1821" s="283"/>
      <c r="I1821" s="300"/>
      <c r="J1821" s="284"/>
      <c r="K1821" s="285"/>
      <c r="L1821" s="285"/>
    </row>
    <row r="1822" spans="1:12">
      <c r="A1822" s="288"/>
      <c r="B1822" s="283"/>
      <c r="C1822" s="283"/>
      <c r="D1822" s="283"/>
      <c r="E1822" s="283"/>
      <c r="F1822" s="283"/>
      <c r="G1822" s="283"/>
      <c r="H1822" s="283"/>
      <c r="I1822" s="300"/>
      <c r="J1822" s="284"/>
      <c r="K1822" s="285"/>
      <c r="L1822" s="285"/>
    </row>
    <row r="1823" spans="1:12">
      <c r="A1823" s="288"/>
      <c r="B1823" s="283"/>
      <c r="C1823" s="283"/>
      <c r="D1823" s="283"/>
      <c r="E1823" s="283"/>
      <c r="F1823" s="283"/>
      <c r="G1823" s="283"/>
      <c r="H1823" s="283"/>
      <c r="I1823" s="300"/>
      <c r="J1823" s="284"/>
      <c r="K1823" s="285"/>
      <c r="L1823" s="285"/>
    </row>
    <row r="1824" spans="1:12">
      <c r="A1824" s="288"/>
      <c r="B1824" s="283"/>
      <c r="C1824" s="283"/>
      <c r="D1824" s="283"/>
      <c r="E1824" s="283"/>
      <c r="F1824" s="283"/>
      <c r="G1824" s="283"/>
      <c r="H1824" s="283"/>
      <c r="I1824" s="300"/>
      <c r="J1824" s="284"/>
      <c r="K1824" s="285"/>
      <c r="L1824" s="285"/>
    </row>
    <row r="1825" spans="1:12">
      <c r="A1825" s="288"/>
      <c r="B1825" s="283"/>
      <c r="C1825" s="283"/>
      <c r="D1825" s="283"/>
      <c r="E1825" s="283"/>
      <c r="F1825" s="283"/>
      <c r="G1825" s="283"/>
      <c r="H1825" s="283"/>
      <c r="I1825" s="300"/>
      <c r="J1825" s="284"/>
      <c r="K1825" s="285"/>
      <c r="L1825" s="285"/>
    </row>
    <row r="1826" spans="1:12">
      <c r="A1826" s="288"/>
      <c r="B1826" s="283"/>
      <c r="C1826" s="283"/>
      <c r="D1826" s="283"/>
      <c r="E1826" s="283"/>
      <c r="F1826" s="283"/>
      <c r="G1826" s="283"/>
      <c r="H1826" s="283"/>
      <c r="I1826" s="300"/>
      <c r="J1826" s="284"/>
      <c r="K1826" s="285"/>
      <c r="L1826" s="285"/>
    </row>
    <row r="1827" spans="1:12">
      <c r="A1827" s="288"/>
      <c r="B1827" s="283"/>
      <c r="C1827" s="283"/>
      <c r="D1827" s="283"/>
      <c r="E1827" s="283"/>
      <c r="F1827" s="283"/>
      <c r="G1827" s="283"/>
      <c r="H1827" s="283"/>
      <c r="I1827" s="300"/>
      <c r="J1827" s="284"/>
      <c r="K1827" s="285"/>
      <c r="L1827" s="285"/>
    </row>
    <row r="1828" spans="1:12">
      <c r="A1828" s="288"/>
      <c r="B1828" s="283"/>
      <c r="C1828" s="283"/>
      <c r="D1828" s="283"/>
      <c r="E1828" s="283"/>
      <c r="F1828" s="283"/>
      <c r="G1828" s="283"/>
      <c r="H1828" s="283"/>
      <c r="I1828" s="300"/>
      <c r="J1828" s="284"/>
      <c r="K1828" s="285"/>
      <c r="L1828" s="285"/>
    </row>
    <row r="1829" spans="1:12">
      <c r="A1829" s="288"/>
      <c r="B1829" s="283"/>
      <c r="C1829" s="283"/>
      <c r="D1829" s="283"/>
      <c r="E1829" s="283"/>
      <c r="F1829" s="283"/>
      <c r="G1829" s="283"/>
      <c r="H1829" s="283"/>
      <c r="I1829" s="300"/>
      <c r="J1829" s="284"/>
      <c r="K1829" s="285"/>
      <c r="L1829" s="285"/>
    </row>
    <row r="1830" spans="1:12">
      <c r="A1830" s="288"/>
      <c r="B1830" s="283"/>
      <c r="C1830" s="283"/>
      <c r="D1830" s="283"/>
      <c r="E1830" s="283"/>
      <c r="F1830" s="283"/>
      <c r="G1830" s="283"/>
      <c r="H1830" s="283"/>
      <c r="I1830" s="300"/>
      <c r="J1830" s="284"/>
      <c r="K1830" s="285"/>
      <c r="L1830" s="285"/>
    </row>
    <row r="1831" spans="1:12">
      <c r="A1831" s="288"/>
      <c r="B1831" s="283"/>
      <c r="C1831" s="283"/>
      <c r="D1831" s="283"/>
      <c r="E1831" s="283"/>
      <c r="F1831" s="283"/>
      <c r="G1831" s="283"/>
      <c r="H1831" s="283"/>
      <c r="I1831" s="300"/>
      <c r="J1831" s="284"/>
      <c r="K1831" s="285"/>
      <c r="L1831" s="285"/>
    </row>
    <row r="1832" spans="1:12">
      <c r="A1832" s="288"/>
      <c r="B1832" s="283"/>
      <c r="C1832" s="283"/>
      <c r="D1832" s="283"/>
      <c r="E1832" s="283"/>
      <c r="F1832" s="283"/>
      <c r="G1832" s="283"/>
      <c r="H1832" s="283"/>
      <c r="I1832" s="300"/>
      <c r="J1832" s="284"/>
      <c r="K1832" s="285"/>
      <c r="L1832" s="285"/>
    </row>
    <row r="1833" spans="1:12">
      <c r="A1833" s="288"/>
      <c r="B1833" s="283"/>
      <c r="C1833" s="283"/>
      <c r="D1833" s="283"/>
      <c r="E1833" s="283"/>
      <c r="F1833" s="283"/>
      <c r="G1833" s="283"/>
      <c r="H1833" s="283"/>
      <c r="I1833" s="300"/>
      <c r="J1833" s="284"/>
      <c r="K1833" s="285"/>
      <c r="L1833" s="285"/>
    </row>
    <row r="1834" spans="1:12">
      <c r="A1834" s="288"/>
      <c r="B1834" s="283"/>
      <c r="C1834" s="283"/>
      <c r="D1834" s="283"/>
      <c r="E1834" s="283"/>
      <c r="F1834" s="283"/>
      <c r="G1834" s="283"/>
      <c r="H1834" s="283"/>
      <c r="I1834" s="300"/>
      <c r="J1834" s="284"/>
      <c r="K1834" s="285"/>
      <c r="L1834" s="285"/>
    </row>
    <row r="1835" spans="1:12">
      <c r="A1835" s="288"/>
      <c r="B1835" s="283"/>
      <c r="C1835" s="283"/>
      <c r="D1835" s="283"/>
      <c r="E1835" s="283"/>
      <c r="F1835" s="283"/>
      <c r="G1835" s="283"/>
      <c r="H1835" s="283"/>
      <c r="I1835" s="300"/>
      <c r="J1835" s="284"/>
      <c r="K1835" s="285"/>
      <c r="L1835" s="285"/>
    </row>
    <row r="1836" spans="1:12">
      <c r="A1836" s="288"/>
      <c r="B1836" s="283"/>
      <c r="C1836" s="283"/>
      <c r="D1836" s="283"/>
      <c r="E1836" s="283"/>
      <c r="F1836" s="283"/>
      <c r="G1836" s="283"/>
      <c r="H1836" s="283"/>
      <c r="I1836" s="300"/>
      <c r="J1836" s="284"/>
      <c r="K1836" s="285"/>
      <c r="L1836" s="285"/>
    </row>
    <row r="1837" spans="1:12">
      <c r="A1837" s="288"/>
      <c r="B1837" s="283"/>
      <c r="C1837" s="283"/>
      <c r="D1837" s="283"/>
      <c r="E1837" s="283"/>
      <c r="F1837" s="283"/>
      <c r="G1837" s="283"/>
      <c r="H1837" s="283"/>
      <c r="I1837" s="300"/>
      <c r="J1837" s="284"/>
      <c r="K1837" s="285"/>
      <c r="L1837" s="285"/>
    </row>
    <row r="1838" spans="1:12">
      <c r="A1838" s="288"/>
      <c r="B1838" s="283"/>
      <c r="C1838" s="283"/>
      <c r="D1838" s="283"/>
      <c r="E1838" s="283"/>
      <c r="F1838" s="283"/>
      <c r="G1838" s="283"/>
      <c r="H1838" s="283"/>
      <c r="I1838" s="300"/>
      <c r="J1838" s="284"/>
      <c r="K1838" s="285"/>
      <c r="L1838" s="285"/>
    </row>
    <row r="1839" spans="1:12">
      <c r="A1839" s="288"/>
      <c r="B1839" s="283"/>
      <c r="C1839" s="283"/>
      <c r="D1839" s="283"/>
      <c r="E1839" s="283"/>
      <c r="F1839" s="283"/>
      <c r="G1839" s="283"/>
      <c r="H1839" s="283"/>
      <c r="I1839" s="300"/>
      <c r="J1839" s="284"/>
      <c r="K1839" s="285"/>
      <c r="L1839" s="285"/>
    </row>
    <row r="1840" spans="1:12">
      <c r="A1840" s="288"/>
      <c r="B1840" s="283"/>
      <c r="C1840" s="283"/>
      <c r="D1840" s="283"/>
      <c r="E1840" s="283"/>
      <c r="F1840" s="283"/>
      <c r="G1840" s="283"/>
      <c r="H1840" s="283"/>
      <c r="I1840" s="300"/>
      <c r="J1840" s="284"/>
      <c r="K1840" s="285"/>
      <c r="L1840" s="285"/>
    </row>
    <row r="1841" spans="1:12">
      <c r="A1841" s="288"/>
      <c r="B1841" s="283"/>
      <c r="C1841" s="283"/>
      <c r="D1841" s="283"/>
      <c r="E1841" s="283"/>
      <c r="F1841" s="283"/>
      <c r="G1841" s="283"/>
      <c r="H1841" s="283"/>
      <c r="I1841" s="300"/>
      <c r="J1841" s="284"/>
      <c r="K1841" s="285"/>
      <c r="L1841" s="285"/>
    </row>
    <row r="1842" spans="1:12">
      <c r="A1842" s="288"/>
      <c r="B1842" s="283"/>
      <c r="C1842" s="283"/>
      <c r="D1842" s="283"/>
      <c r="E1842" s="283"/>
      <c r="F1842" s="283"/>
      <c r="G1842" s="283"/>
      <c r="H1842" s="283"/>
      <c r="I1842" s="300"/>
      <c r="J1842" s="284"/>
      <c r="K1842" s="285"/>
      <c r="L1842" s="285"/>
    </row>
    <row r="1843" spans="1:12">
      <c r="A1843" s="288"/>
      <c r="B1843" s="283"/>
      <c r="C1843" s="283"/>
      <c r="D1843" s="283"/>
      <c r="E1843" s="283"/>
      <c r="F1843" s="283"/>
      <c r="G1843" s="283"/>
      <c r="H1843" s="283"/>
      <c r="I1843" s="300"/>
      <c r="J1843" s="284"/>
      <c r="K1843" s="285"/>
      <c r="L1843" s="285"/>
    </row>
    <row r="1844" spans="1:12">
      <c r="A1844" s="288"/>
      <c r="B1844" s="283"/>
      <c r="C1844" s="283"/>
      <c r="D1844" s="283"/>
      <c r="E1844" s="283"/>
      <c r="F1844" s="283"/>
      <c r="G1844" s="283"/>
      <c r="H1844" s="283"/>
      <c r="I1844" s="300"/>
      <c r="J1844" s="284"/>
      <c r="K1844" s="285"/>
      <c r="L1844" s="285"/>
    </row>
    <row r="1845" spans="1:12">
      <c r="A1845" s="288"/>
      <c r="B1845" s="283"/>
      <c r="C1845" s="283"/>
      <c r="D1845" s="283"/>
      <c r="E1845" s="283"/>
      <c r="F1845" s="283"/>
      <c r="G1845" s="283"/>
      <c r="H1845" s="283"/>
      <c r="I1845" s="300"/>
      <c r="J1845" s="284"/>
      <c r="K1845" s="285"/>
      <c r="L1845" s="285"/>
    </row>
    <row r="1846" spans="1:12">
      <c r="A1846" s="288"/>
      <c r="B1846" s="283"/>
      <c r="C1846" s="283"/>
      <c r="D1846" s="283"/>
      <c r="E1846" s="283"/>
      <c r="F1846" s="283"/>
      <c r="G1846" s="283"/>
      <c r="H1846" s="283"/>
      <c r="I1846" s="300"/>
      <c r="J1846" s="284"/>
      <c r="K1846" s="285"/>
      <c r="L1846" s="285"/>
    </row>
    <row r="1847" spans="1:12">
      <c r="A1847" s="288"/>
      <c r="B1847" s="283"/>
      <c r="C1847" s="283"/>
      <c r="D1847" s="283"/>
      <c r="E1847" s="283"/>
      <c r="F1847" s="283"/>
      <c r="G1847" s="283"/>
      <c r="H1847" s="283"/>
      <c r="I1847" s="300"/>
      <c r="J1847" s="284"/>
      <c r="K1847" s="285"/>
      <c r="L1847" s="285"/>
    </row>
    <row r="1848" spans="1:12">
      <c r="A1848" s="288"/>
      <c r="B1848" s="283"/>
      <c r="C1848" s="283"/>
      <c r="D1848" s="283"/>
      <c r="E1848" s="283"/>
      <c r="F1848" s="283"/>
      <c r="G1848" s="283"/>
      <c r="H1848" s="283"/>
      <c r="I1848" s="300"/>
      <c r="J1848" s="284"/>
      <c r="K1848" s="285"/>
      <c r="L1848" s="285"/>
    </row>
    <row r="1849" spans="1:12">
      <c r="A1849" s="288"/>
      <c r="B1849" s="283"/>
      <c r="C1849" s="283"/>
      <c r="D1849" s="283"/>
      <c r="E1849" s="283"/>
      <c r="F1849" s="283"/>
      <c r="G1849" s="283"/>
      <c r="H1849" s="283"/>
      <c r="I1849" s="300"/>
      <c r="J1849" s="284"/>
      <c r="K1849" s="285"/>
      <c r="L1849" s="285"/>
    </row>
    <row r="1850" spans="1:12">
      <c r="A1850" s="288"/>
      <c r="B1850" s="283"/>
      <c r="C1850" s="283"/>
      <c r="D1850" s="283"/>
      <c r="E1850" s="283"/>
      <c r="F1850" s="283"/>
      <c r="G1850" s="283"/>
      <c r="H1850" s="283"/>
      <c r="I1850" s="300"/>
      <c r="J1850" s="284"/>
      <c r="K1850" s="285"/>
      <c r="L1850" s="285"/>
    </row>
    <row r="1851" spans="1:12">
      <c r="A1851" s="288"/>
      <c r="B1851" s="283"/>
      <c r="C1851" s="283"/>
      <c r="D1851" s="283"/>
      <c r="E1851" s="283"/>
      <c r="F1851" s="283"/>
      <c r="G1851" s="283"/>
      <c r="H1851" s="283"/>
      <c r="I1851" s="300"/>
      <c r="J1851" s="284"/>
      <c r="K1851" s="285"/>
      <c r="L1851" s="285"/>
    </row>
    <row r="1852" spans="1:12">
      <c r="A1852" s="288"/>
      <c r="B1852" s="283"/>
      <c r="C1852" s="283"/>
      <c r="D1852" s="283"/>
      <c r="E1852" s="283"/>
      <c r="F1852" s="283"/>
      <c r="G1852" s="283"/>
      <c r="H1852" s="283"/>
      <c r="I1852" s="300"/>
      <c r="J1852" s="284"/>
      <c r="K1852" s="285"/>
      <c r="L1852" s="285"/>
    </row>
    <row r="1853" spans="1:12">
      <c r="A1853" s="288"/>
      <c r="B1853" s="283"/>
      <c r="C1853" s="283"/>
      <c r="D1853" s="283"/>
      <c r="E1853" s="283"/>
      <c r="F1853" s="283"/>
      <c r="G1853" s="283"/>
      <c r="H1853" s="283"/>
      <c r="I1853" s="300"/>
      <c r="J1853" s="284"/>
      <c r="K1853" s="285"/>
      <c r="L1853" s="285"/>
    </row>
    <row r="1854" spans="1:12">
      <c r="A1854" s="288"/>
      <c r="B1854" s="283"/>
      <c r="C1854" s="283"/>
      <c r="D1854" s="283"/>
      <c r="E1854" s="283"/>
      <c r="F1854" s="283"/>
      <c r="G1854" s="283"/>
      <c r="H1854" s="283"/>
      <c r="I1854" s="300"/>
      <c r="J1854" s="284"/>
      <c r="K1854" s="285"/>
      <c r="L1854" s="285"/>
    </row>
    <row r="1855" spans="1:12">
      <c r="A1855" s="288"/>
      <c r="B1855" s="283"/>
      <c r="C1855" s="283"/>
      <c r="D1855" s="283"/>
      <c r="E1855" s="283"/>
      <c r="F1855" s="283"/>
      <c r="G1855" s="283"/>
      <c r="H1855" s="283"/>
      <c r="I1855" s="300"/>
      <c r="J1855" s="284"/>
      <c r="K1855" s="285"/>
      <c r="L1855" s="285"/>
    </row>
    <row r="1856" spans="1:12">
      <c r="A1856" s="288"/>
      <c r="B1856" s="283"/>
      <c r="C1856" s="283"/>
      <c r="D1856" s="283"/>
      <c r="E1856" s="283"/>
      <c r="F1856" s="283"/>
      <c r="G1856" s="283"/>
      <c r="H1856" s="283"/>
      <c r="I1856" s="300"/>
      <c r="J1856" s="284"/>
      <c r="K1856" s="285"/>
      <c r="L1856" s="285"/>
    </row>
    <row r="1857" spans="1:12">
      <c r="A1857" s="288"/>
      <c r="B1857" s="283"/>
      <c r="C1857" s="283"/>
      <c r="D1857" s="283"/>
      <c r="E1857" s="283"/>
      <c r="F1857" s="283"/>
      <c r="G1857" s="283"/>
      <c r="H1857" s="283"/>
      <c r="I1857" s="300"/>
      <c r="J1857" s="284"/>
      <c r="K1857" s="285"/>
      <c r="L1857" s="285"/>
    </row>
    <row r="1858" spans="1:12">
      <c r="A1858" s="288"/>
      <c r="B1858" s="283"/>
      <c r="C1858" s="283"/>
      <c r="D1858" s="283"/>
      <c r="E1858" s="283"/>
      <c r="F1858" s="283"/>
      <c r="G1858" s="283"/>
      <c r="H1858" s="283"/>
      <c r="I1858" s="300"/>
      <c r="J1858" s="284"/>
      <c r="K1858" s="285"/>
      <c r="L1858" s="285"/>
    </row>
    <row r="1859" spans="1:12">
      <c r="A1859" s="288"/>
      <c r="B1859" s="283"/>
      <c r="C1859" s="283"/>
      <c r="D1859" s="283"/>
      <c r="E1859" s="283"/>
      <c r="F1859" s="283"/>
      <c r="G1859" s="283"/>
      <c r="H1859" s="283"/>
      <c r="I1859" s="300"/>
      <c r="J1859" s="284"/>
      <c r="K1859" s="285"/>
      <c r="L1859" s="285"/>
    </row>
    <row r="1860" spans="1:12">
      <c r="A1860" s="288"/>
      <c r="B1860" s="283"/>
      <c r="C1860" s="283"/>
      <c r="D1860" s="283"/>
      <c r="E1860" s="283"/>
      <c r="F1860" s="283"/>
      <c r="G1860" s="283"/>
      <c r="H1860" s="283"/>
      <c r="I1860" s="300"/>
      <c r="J1860" s="284"/>
      <c r="K1860" s="285"/>
      <c r="L1860" s="285"/>
    </row>
    <row r="1861" spans="1:12">
      <c r="A1861" s="288"/>
      <c r="B1861" s="283"/>
      <c r="C1861" s="283"/>
      <c r="D1861" s="283"/>
      <c r="E1861" s="283"/>
      <c r="F1861" s="283"/>
      <c r="G1861" s="283"/>
      <c r="H1861" s="283"/>
      <c r="I1861" s="300"/>
      <c r="J1861" s="284"/>
      <c r="K1861" s="285"/>
      <c r="L1861" s="285"/>
    </row>
    <row r="1862" spans="1:12">
      <c r="A1862" s="288"/>
      <c r="B1862" s="283"/>
      <c r="C1862" s="283"/>
      <c r="D1862" s="283"/>
      <c r="E1862" s="283"/>
      <c r="F1862" s="283"/>
      <c r="G1862" s="283"/>
      <c r="H1862" s="283"/>
      <c r="I1862" s="300"/>
      <c r="J1862" s="284"/>
      <c r="K1862" s="285"/>
      <c r="L1862" s="285"/>
    </row>
    <row r="1863" spans="1:12">
      <c r="A1863" s="288"/>
      <c r="B1863" s="283"/>
      <c r="C1863" s="283"/>
      <c r="D1863" s="283"/>
      <c r="E1863" s="283"/>
      <c r="F1863" s="283"/>
      <c r="G1863" s="283"/>
      <c r="H1863" s="283"/>
      <c r="I1863" s="300"/>
      <c r="J1863" s="284"/>
      <c r="K1863" s="285"/>
      <c r="L1863" s="285"/>
    </row>
    <row r="1864" spans="1:12">
      <c r="A1864" s="288"/>
      <c r="B1864" s="283"/>
      <c r="C1864" s="283"/>
      <c r="D1864" s="283"/>
      <c r="E1864" s="283"/>
      <c r="F1864" s="283"/>
      <c r="G1864" s="283"/>
      <c r="H1864" s="283"/>
      <c r="I1864" s="300"/>
      <c r="J1864" s="284"/>
      <c r="K1864" s="285"/>
      <c r="L1864" s="285"/>
    </row>
    <row r="1865" spans="1:12">
      <c r="A1865" s="288"/>
      <c r="B1865" s="283"/>
      <c r="C1865" s="283"/>
      <c r="D1865" s="283"/>
      <c r="E1865" s="283"/>
      <c r="F1865" s="283"/>
      <c r="G1865" s="283"/>
      <c r="H1865" s="283"/>
      <c r="I1865" s="300"/>
      <c r="J1865" s="284"/>
      <c r="K1865" s="285"/>
      <c r="L1865" s="285"/>
    </row>
    <row r="1866" spans="1:12">
      <c r="A1866" s="288"/>
      <c r="B1866" s="283"/>
      <c r="C1866" s="283"/>
      <c r="D1866" s="283"/>
      <c r="E1866" s="283"/>
      <c r="F1866" s="283"/>
      <c r="G1866" s="283"/>
      <c r="H1866" s="283"/>
      <c r="I1866" s="300"/>
      <c r="J1866" s="284"/>
      <c r="K1866" s="285"/>
      <c r="L1866" s="285"/>
    </row>
    <row r="1867" spans="1:12">
      <c r="A1867" s="288"/>
      <c r="B1867" s="283"/>
      <c r="C1867" s="283"/>
      <c r="D1867" s="283"/>
      <c r="E1867" s="283"/>
      <c r="F1867" s="283"/>
      <c r="G1867" s="283"/>
      <c r="H1867" s="283"/>
      <c r="I1867" s="300"/>
      <c r="J1867" s="284"/>
      <c r="K1867" s="285"/>
      <c r="L1867" s="285"/>
    </row>
    <row r="1868" spans="1:12">
      <c r="A1868" s="288"/>
      <c r="B1868" s="283"/>
      <c r="C1868" s="283"/>
      <c r="D1868" s="283"/>
      <c r="E1868" s="283"/>
      <c r="F1868" s="283"/>
      <c r="G1868" s="283"/>
      <c r="H1868" s="283"/>
      <c r="I1868" s="300"/>
      <c r="J1868" s="284"/>
      <c r="K1868" s="285"/>
      <c r="L1868" s="285"/>
    </row>
    <row r="1869" spans="1:12">
      <c r="A1869" s="288"/>
      <c r="B1869" s="283"/>
      <c r="C1869" s="283"/>
      <c r="D1869" s="283"/>
      <c r="E1869" s="283"/>
      <c r="F1869" s="283"/>
      <c r="G1869" s="283"/>
      <c r="H1869" s="283"/>
      <c r="I1869" s="300"/>
      <c r="J1869" s="284"/>
      <c r="K1869" s="285"/>
      <c r="L1869" s="285"/>
    </row>
    <row r="1870" spans="1:12">
      <c r="A1870" s="288"/>
      <c r="B1870" s="283"/>
      <c r="C1870" s="283"/>
      <c r="D1870" s="283"/>
      <c r="E1870" s="283"/>
      <c r="F1870" s="283"/>
      <c r="G1870" s="283"/>
      <c r="H1870" s="283"/>
      <c r="I1870" s="300"/>
      <c r="J1870" s="284"/>
      <c r="K1870" s="285"/>
      <c r="L1870" s="285"/>
    </row>
    <row r="1871" spans="1:12">
      <c r="A1871" s="288"/>
      <c r="B1871" s="283"/>
      <c r="C1871" s="283"/>
      <c r="D1871" s="283"/>
      <c r="E1871" s="283"/>
      <c r="F1871" s="283"/>
      <c r="G1871" s="283"/>
      <c r="H1871" s="283"/>
      <c r="I1871" s="300"/>
      <c r="J1871" s="284"/>
      <c r="K1871" s="285"/>
      <c r="L1871" s="285"/>
    </row>
    <row r="1872" spans="1:12">
      <c r="A1872" s="288"/>
      <c r="B1872" s="283"/>
      <c r="C1872" s="283"/>
      <c r="D1872" s="283"/>
      <c r="E1872" s="283"/>
      <c r="F1872" s="283"/>
      <c r="G1872" s="283"/>
      <c r="H1872" s="283"/>
      <c r="I1872" s="300"/>
      <c r="J1872" s="284"/>
      <c r="K1872" s="285"/>
      <c r="L1872" s="285"/>
    </row>
    <row r="1873" spans="1:12">
      <c r="A1873" s="288"/>
      <c r="B1873" s="283"/>
      <c r="C1873" s="283"/>
      <c r="D1873" s="283"/>
      <c r="E1873" s="283"/>
      <c r="F1873" s="283"/>
      <c r="G1873" s="283"/>
      <c r="H1873" s="283"/>
      <c r="I1873" s="300"/>
      <c r="J1873" s="284"/>
      <c r="K1873" s="285"/>
      <c r="L1873" s="285"/>
    </row>
    <row r="1874" spans="1:12">
      <c r="A1874" s="288"/>
      <c r="B1874" s="283"/>
      <c r="C1874" s="283"/>
      <c r="D1874" s="283"/>
      <c r="E1874" s="283"/>
      <c r="F1874" s="283"/>
      <c r="G1874" s="283"/>
      <c r="H1874" s="283"/>
      <c r="I1874" s="300"/>
      <c r="J1874" s="284"/>
      <c r="K1874" s="285"/>
      <c r="L1874" s="285"/>
    </row>
    <row r="1875" spans="1:12">
      <c r="A1875" s="288"/>
      <c r="B1875" s="283"/>
      <c r="C1875" s="283"/>
      <c r="D1875" s="283"/>
      <c r="E1875" s="283"/>
      <c r="F1875" s="283"/>
      <c r="G1875" s="283"/>
      <c r="H1875" s="283"/>
      <c r="I1875" s="300"/>
      <c r="J1875" s="284"/>
      <c r="K1875" s="285"/>
      <c r="L1875" s="285"/>
    </row>
    <row r="1876" spans="1:12">
      <c r="A1876" s="288"/>
      <c r="B1876" s="283"/>
      <c r="C1876" s="283"/>
      <c r="D1876" s="283"/>
      <c r="E1876" s="283"/>
      <c r="F1876" s="283"/>
      <c r="G1876" s="283"/>
      <c r="H1876" s="283"/>
      <c r="I1876" s="300"/>
      <c r="J1876" s="284"/>
      <c r="K1876" s="285"/>
      <c r="L1876" s="285"/>
    </row>
    <row r="1877" spans="1:12">
      <c r="A1877" s="288"/>
      <c r="B1877" s="283"/>
      <c r="C1877" s="283"/>
      <c r="D1877" s="283"/>
      <c r="E1877" s="283"/>
      <c r="F1877" s="283"/>
      <c r="G1877" s="283"/>
      <c r="H1877" s="283"/>
      <c r="I1877" s="300"/>
      <c r="J1877" s="284"/>
      <c r="K1877" s="285"/>
      <c r="L1877" s="285"/>
    </row>
    <row r="1878" spans="1:12">
      <c r="A1878" s="288"/>
      <c r="B1878" s="283"/>
      <c r="C1878" s="283"/>
      <c r="D1878" s="283"/>
      <c r="E1878" s="283"/>
      <c r="F1878" s="283"/>
      <c r="G1878" s="283"/>
      <c r="H1878" s="283"/>
      <c r="I1878" s="300"/>
      <c r="J1878" s="284"/>
      <c r="K1878" s="285"/>
      <c r="L1878" s="285"/>
    </row>
    <row r="1879" spans="1:12">
      <c r="A1879" s="288"/>
      <c r="B1879" s="283"/>
      <c r="C1879" s="283"/>
      <c r="D1879" s="283"/>
      <c r="E1879" s="283"/>
      <c r="F1879" s="283"/>
      <c r="G1879" s="283"/>
      <c r="H1879" s="283"/>
      <c r="I1879" s="300"/>
      <c r="J1879" s="284"/>
      <c r="K1879" s="285"/>
      <c r="L1879" s="285"/>
    </row>
    <row r="1880" spans="1:12">
      <c r="A1880" s="288"/>
      <c r="B1880" s="283"/>
      <c r="C1880" s="283"/>
      <c r="D1880" s="283"/>
      <c r="E1880" s="283"/>
      <c r="F1880" s="283"/>
      <c r="G1880" s="283"/>
      <c r="H1880" s="283"/>
      <c r="I1880" s="300"/>
      <c r="J1880" s="284"/>
      <c r="K1880" s="285"/>
      <c r="L1880" s="285"/>
    </row>
    <row r="1881" spans="1:12">
      <c r="A1881" s="288"/>
      <c r="B1881" s="283"/>
      <c r="C1881" s="283"/>
      <c r="D1881" s="283"/>
      <c r="E1881" s="283"/>
      <c r="F1881" s="283"/>
      <c r="G1881" s="283"/>
      <c r="H1881" s="283"/>
      <c r="I1881" s="300"/>
      <c r="J1881" s="284"/>
      <c r="K1881" s="285"/>
      <c r="L1881" s="285"/>
    </row>
    <row r="1882" spans="1:12">
      <c r="A1882" s="288"/>
      <c r="B1882" s="283"/>
      <c r="C1882" s="283"/>
      <c r="D1882" s="283"/>
      <c r="E1882" s="283"/>
      <c r="F1882" s="283"/>
      <c r="G1882" s="283"/>
      <c r="H1882" s="283"/>
      <c r="I1882" s="300"/>
      <c r="J1882" s="284"/>
      <c r="K1882" s="285"/>
      <c r="L1882" s="285"/>
    </row>
    <row r="1883" spans="1:12">
      <c r="A1883" s="288"/>
      <c r="B1883" s="283"/>
      <c r="C1883" s="283"/>
      <c r="D1883" s="283"/>
      <c r="E1883" s="283"/>
      <c r="F1883" s="283"/>
      <c r="G1883" s="283"/>
      <c r="H1883" s="283"/>
      <c r="I1883" s="300"/>
      <c r="J1883" s="284"/>
      <c r="K1883" s="285"/>
      <c r="L1883" s="285"/>
    </row>
    <row r="1884" spans="1:12">
      <c r="A1884" s="288"/>
      <c r="B1884" s="283"/>
      <c r="C1884" s="283"/>
      <c r="D1884" s="283"/>
      <c r="E1884" s="283"/>
      <c r="F1884" s="283"/>
      <c r="G1884" s="283"/>
      <c r="H1884" s="283"/>
      <c r="I1884" s="300"/>
      <c r="J1884" s="284"/>
      <c r="K1884" s="285"/>
      <c r="L1884" s="285"/>
    </row>
    <row r="1885" spans="1:12">
      <c r="A1885" s="288"/>
      <c r="B1885" s="283"/>
      <c r="C1885" s="283"/>
      <c r="D1885" s="283"/>
      <c r="E1885" s="283"/>
      <c r="F1885" s="283"/>
      <c r="G1885" s="283"/>
      <c r="H1885" s="283"/>
      <c r="I1885" s="300"/>
      <c r="J1885" s="284"/>
      <c r="K1885" s="285"/>
      <c r="L1885" s="285"/>
    </row>
    <row r="1886" spans="1:12">
      <c r="A1886" s="288"/>
      <c r="B1886" s="283"/>
      <c r="C1886" s="283"/>
      <c r="D1886" s="283"/>
      <c r="E1886" s="283"/>
      <c r="F1886" s="283"/>
      <c r="G1886" s="283"/>
      <c r="H1886" s="283"/>
      <c r="I1886" s="300"/>
      <c r="J1886" s="284"/>
      <c r="K1886" s="285"/>
      <c r="L1886" s="285"/>
    </row>
    <row r="1887" spans="1:12">
      <c r="A1887" s="288"/>
      <c r="B1887" s="283"/>
      <c r="C1887" s="283"/>
      <c r="D1887" s="283"/>
      <c r="E1887" s="283"/>
      <c r="F1887" s="283"/>
      <c r="G1887" s="283"/>
      <c r="H1887" s="283"/>
      <c r="I1887" s="300"/>
      <c r="J1887" s="284"/>
      <c r="K1887" s="285"/>
      <c r="L1887" s="285"/>
    </row>
    <row r="1888" spans="1:12">
      <c r="A1888" s="288"/>
      <c r="B1888" s="283"/>
      <c r="C1888" s="283"/>
      <c r="D1888" s="283"/>
      <c r="E1888" s="283"/>
      <c r="F1888" s="283"/>
      <c r="G1888" s="283"/>
      <c r="H1888" s="283"/>
      <c r="I1888" s="300"/>
      <c r="J1888" s="284"/>
      <c r="K1888" s="285"/>
      <c r="L1888" s="285"/>
    </row>
    <row r="1889" spans="1:12">
      <c r="A1889" s="288"/>
      <c r="B1889" s="283"/>
      <c r="C1889" s="283"/>
      <c r="D1889" s="283"/>
      <c r="E1889" s="283"/>
      <c r="F1889" s="283"/>
      <c r="G1889" s="283"/>
      <c r="H1889" s="283"/>
      <c r="I1889" s="300"/>
      <c r="J1889" s="284"/>
      <c r="K1889" s="285"/>
      <c r="L1889" s="285"/>
    </row>
    <row r="1890" spans="1:12">
      <c r="A1890" s="288"/>
      <c r="B1890" s="283"/>
      <c r="C1890" s="283"/>
      <c r="D1890" s="283"/>
      <c r="E1890" s="283"/>
      <c r="F1890" s="283"/>
      <c r="G1890" s="283"/>
      <c r="H1890" s="283"/>
      <c r="I1890" s="300"/>
      <c r="J1890" s="284"/>
      <c r="K1890" s="285"/>
      <c r="L1890" s="285"/>
    </row>
    <row r="1891" spans="1:12">
      <c r="A1891" s="288"/>
      <c r="B1891" s="283"/>
      <c r="C1891" s="283"/>
      <c r="D1891" s="283"/>
      <c r="E1891" s="283"/>
      <c r="F1891" s="283"/>
      <c r="G1891" s="283"/>
      <c r="H1891" s="283"/>
      <c r="I1891" s="300"/>
      <c r="J1891" s="284"/>
      <c r="K1891" s="285"/>
      <c r="L1891" s="285"/>
    </row>
    <row r="1892" spans="1:12">
      <c r="A1892" s="288"/>
      <c r="B1892" s="283"/>
      <c r="C1892" s="283"/>
      <c r="D1892" s="283"/>
      <c r="E1892" s="283"/>
      <c r="F1892" s="283"/>
      <c r="G1892" s="283"/>
      <c r="H1892" s="283"/>
      <c r="I1892" s="300"/>
      <c r="J1892" s="284"/>
      <c r="K1892" s="285"/>
      <c r="L1892" s="285"/>
    </row>
    <row r="1893" spans="1:12">
      <c r="A1893" s="288"/>
      <c r="B1893" s="283"/>
      <c r="C1893" s="283"/>
      <c r="D1893" s="283"/>
      <c r="E1893" s="283"/>
      <c r="F1893" s="283"/>
      <c r="G1893" s="283"/>
      <c r="H1893" s="283"/>
      <c r="I1893" s="300"/>
      <c r="J1893" s="284"/>
      <c r="K1893" s="285"/>
      <c r="L1893" s="285"/>
    </row>
    <row r="1894" spans="1:12">
      <c r="A1894" s="288"/>
      <c r="B1894" s="283"/>
      <c r="C1894" s="283"/>
      <c r="D1894" s="283"/>
      <c r="E1894" s="283"/>
      <c r="F1894" s="283"/>
      <c r="G1894" s="283"/>
      <c r="H1894" s="283"/>
      <c r="I1894" s="300"/>
      <c r="J1894" s="284"/>
      <c r="K1894" s="285"/>
      <c r="L1894" s="285"/>
    </row>
    <row r="1895" spans="1:12">
      <c r="A1895" s="288"/>
      <c r="B1895" s="283"/>
      <c r="C1895" s="283"/>
      <c r="D1895" s="283"/>
      <c r="E1895" s="283"/>
      <c r="F1895" s="283"/>
      <c r="G1895" s="283"/>
      <c r="H1895" s="283"/>
      <c r="I1895" s="300"/>
      <c r="J1895" s="284"/>
      <c r="K1895" s="285"/>
      <c r="L1895" s="285"/>
    </row>
    <row r="1896" spans="1:12">
      <c r="A1896" s="288"/>
      <c r="B1896" s="283"/>
      <c r="C1896" s="283"/>
      <c r="D1896" s="283"/>
      <c r="E1896" s="283"/>
      <c r="F1896" s="283"/>
      <c r="G1896" s="283"/>
      <c r="H1896" s="283"/>
      <c r="I1896" s="300"/>
      <c r="J1896" s="284"/>
      <c r="K1896" s="285"/>
      <c r="L1896" s="285"/>
    </row>
    <row r="1897" spans="1:12">
      <c r="A1897" s="288"/>
      <c r="B1897" s="283"/>
      <c r="C1897" s="283"/>
      <c r="D1897" s="283"/>
      <c r="E1897" s="283"/>
      <c r="F1897" s="283"/>
      <c r="G1897" s="283"/>
      <c r="H1897" s="283"/>
      <c r="I1897" s="300"/>
      <c r="J1897" s="284"/>
      <c r="K1897" s="285"/>
      <c r="L1897" s="285"/>
    </row>
    <row r="1898" spans="1:12">
      <c r="A1898" s="288"/>
      <c r="B1898" s="283"/>
      <c r="C1898" s="283"/>
      <c r="D1898" s="283"/>
      <c r="E1898" s="283"/>
      <c r="F1898" s="283"/>
      <c r="G1898" s="283"/>
      <c r="H1898" s="283"/>
      <c r="I1898" s="300"/>
      <c r="J1898" s="284"/>
      <c r="K1898" s="285"/>
      <c r="L1898" s="285"/>
    </row>
    <row r="1899" spans="1:12">
      <c r="A1899" s="288"/>
      <c r="B1899" s="283"/>
      <c r="C1899" s="283"/>
      <c r="D1899" s="283"/>
      <c r="E1899" s="283"/>
      <c r="F1899" s="283"/>
      <c r="G1899" s="283"/>
      <c r="H1899" s="283"/>
      <c r="I1899" s="300"/>
      <c r="J1899" s="284"/>
      <c r="K1899" s="285"/>
      <c r="L1899" s="285"/>
    </row>
    <row r="1900" spans="1:12">
      <c r="A1900" s="288"/>
      <c r="B1900" s="283"/>
      <c r="C1900" s="283"/>
      <c r="D1900" s="283"/>
      <c r="E1900" s="283"/>
      <c r="F1900" s="283"/>
      <c r="G1900" s="283"/>
      <c r="H1900" s="283"/>
      <c r="I1900" s="300"/>
      <c r="J1900" s="284"/>
      <c r="K1900" s="285"/>
      <c r="L1900" s="285"/>
    </row>
    <row r="1901" spans="1:12">
      <c r="A1901" s="288"/>
      <c r="B1901" s="283"/>
      <c r="C1901" s="283"/>
      <c r="D1901" s="283"/>
      <c r="E1901" s="283"/>
      <c r="F1901" s="283"/>
      <c r="G1901" s="283"/>
      <c r="H1901" s="283"/>
      <c r="I1901" s="300"/>
      <c r="J1901" s="284"/>
      <c r="K1901" s="285"/>
      <c r="L1901" s="285"/>
    </row>
    <row r="1902" spans="1:12">
      <c r="A1902" s="288"/>
      <c r="B1902" s="283"/>
      <c r="C1902" s="283"/>
      <c r="D1902" s="283"/>
      <c r="E1902" s="283"/>
      <c r="F1902" s="283"/>
      <c r="G1902" s="283"/>
      <c r="H1902" s="283"/>
      <c r="I1902" s="300"/>
      <c r="J1902" s="284"/>
      <c r="K1902" s="285"/>
      <c r="L1902" s="285"/>
    </row>
    <row r="1903" spans="1:12">
      <c r="A1903" s="288"/>
      <c r="B1903" s="283"/>
      <c r="C1903" s="283"/>
      <c r="D1903" s="283"/>
      <c r="E1903" s="283"/>
      <c r="F1903" s="283"/>
      <c r="G1903" s="283"/>
      <c r="H1903" s="283"/>
      <c r="I1903" s="300"/>
      <c r="J1903" s="284"/>
      <c r="K1903" s="285"/>
      <c r="L1903" s="285"/>
    </row>
    <row r="1904" spans="1:12">
      <c r="A1904" s="288"/>
      <c r="B1904" s="283"/>
      <c r="C1904" s="283"/>
      <c r="D1904" s="283"/>
      <c r="E1904" s="283"/>
      <c r="F1904" s="283"/>
      <c r="G1904" s="283"/>
      <c r="H1904" s="283"/>
      <c r="I1904" s="300"/>
      <c r="J1904" s="284"/>
      <c r="K1904" s="285"/>
      <c r="L1904" s="285"/>
    </row>
    <row r="1905" spans="1:12">
      <c r="A1905" s="288"/>
      <c r="B1905" s="283"/>
      <c r="C1905" s="283"/>
      <c r="D1905" s="283"/>
      <c r="E1905" s="283"/>
      <c r="F1905" s="283"/>
      <c r="G1905" s="283"/>
      <c r="H1905" s="283"/>
      <c r="I1905" s="300"/>
      <c r="J1905" s="284"/>
      <c r="K1905" s="285"/>
      <c r="L1905" s="285"/>
    </row>
    <row r="1906" spans="1:12">
      <c r="A1906" s="288"/>
      <c r="B1906" s="283"/>
      <c r="C1906" s="283"/>
      <c r="D1906" s="283"/>
      <c r="E1906" s="283"/>
      <c r="F1906" s="283"/>
      <c r="G1906" s="283"/>
      <c r="H1906" s="283"/>
      <c r="I1906" s="300"/>
      <c r="J1906" s="284"/>
      <c r="K1906" s="285"/>
      <c r="L1906" s="285"/>
    </row>
    <row r="1907" spans="1:12">
      <c r="A1907" s="288"/>
      <c r="B1907" s="283"/>
      <c r="C1907" s="283"/>
      <c r="D1907" s="283"/>
      <c r="E1907" s="283"/>
      <c r="F1907" s="283"/>
      <c r="G1907" s="283"/>
      <c r="H1907" s="283"/>
      <c r="I1907" s="300"/>
      <c r="J1907" s="284"/>
      <c r="K1907" s="285"/>
      <c r="L1907" s="285"/>
    </row>
    <row r="1908" spans="1:12">
      <c r="A1908" s="288"/>
      <c r="B1908" s="283"/>
      <c r="C1908" s="283"/>
      <c r="D1908" s="283"/>
      <c r="E1908" s="283"/>
      <c r="F1908" s="283"/>
      <c r="G1908" s="283"/>
      <c r="H1908" s="283"/>
      <c r="I1908" s="300"/>
      <c r="J1908" s="284"/>
      <c r="K1908" s="285"/>
      <c r="L1908" s="285"/>
    </row>
    <row r="1909" spans="1:12">
      <c r="A1909" s="288"/>
      <c r="B1909" s="283"/>
      <c r="C1909" s="283"/>
      <c r="D1909" s="283"/>
      <c r="E1909" s="283"/>
      <c r="F1909" s="283"/>
      <c r="G1909" s="283"/>
      <c r="H1909" s="283"/>
      <c r="I1909" s="300"/>
      <c r="J1909" s="284"/>
      <c r="K1909" s="285"/>
      <c r="L1909" s="285"/>
    </row>
    <row r="1910" spans="1:12">
      <c r="A1910" s="288"/>
      <c r="B1910" s="283"/>
      <c r="C1910" s="283"/>
      <c r="D1910" s="283"/>
      <c r="E1910" s="283"/>
      <c r="F1910" s="283"/>
      <c r="G1910" s="283"/>
      <c r="H1910" s="283"/>
      <c r="I1910" s="300"/>
      <c r="J1910" s="284"/>
      <c r="K1910" s="285"/>
      <c r="L1910" s="285"/>
    </row>
    <row r="1911" spans="1:12">
      <c r="A1911" s="288"/>
      <c r="B1911" s="283"/>
      <c r="C1911" s="283"/>
      <c r="D1911" s="283"/>
      <c r="E1911" s="283"/>
      <c r="F1911" s="283"/>
      <c r="G1911" s="283"/>
      <c r="H1911" s="283"/>
      <c r="I1911" s="300"/>
      <c r="J1911" s="284"/>
      <c r="K1911" s="285"/>
      <c r="L1911" s="285"/>
    </row>
    <row r="1912" spans="1:12">
      <c r="A1912" s="288"/>
      <c r="B1912" s="283"/>
      <c r="C1912" s="283"/>
      <c r="D1912" s="283"/>
      <c r="E1912" s="283"/>
      <c r="F1912" s="283"/>
      <c r="G1912" s="283"/>
      <c r="H1912" s="283"/>
      <c r="I1912" s="300"/>
      <c r="J1912" s="284"/>
      <c r="K1912" s="285"/>
      <c r="L1912" s="285"/>
    </row>
    <row r="1913" spans="1:12">
      <c r="A1913" s="288"/>
      <c r="B1913" s="283"/>
      <c r="C1913" s="283"/>
      <c r="D1913" s="283"/>
      <c r="E1913" s="283"/>
      <c r="F1913" s="283"/>
      <c r="G1913" s="283"/>
      <c r="H1913" s="283"/>
      <c r="I1913" s="300"/>
      <c r="J1913" s="284"/>
      <c r="K1913" s="285"/>
      <c r="L1913" s="285"/>
    </row>
    <row r="1914" spans="1:12">
      <c r="A1914" s="288"/>
      <c r="B1914" s="283"/>
      <c r="C1914" s="283"/>
      <c r="D1914" s="283"/>
      <c r="E1914" s="283"/>
      <c r="F1914" s="283"/>
      <c r="G1914" s="283"/>
      <c r="H1914" s="283"/>
      <c r="I1914" s="300"/>
      <c r="J1914" s="284"/>
      <c r="K1914" s="285"/>
      <c r="L1914" s="285"/>
    </row>
    <row r="1915" spans="1:12">
      <c r="A1915" s="288"/>
      <c r="B1915" s="283"/>
      <c r="C1915" s="283"/>
      <c r="D1915" s="283"/>
      <c r="E1915" s="283"/>
      <c r="F1915" s="283"/>
      <c r="G1915" s="283"/>
      <c r="H1915" s="283"/>
      <c r="I1915" s="300"/>
      <c r="J1915" s="284"/>
      <c r="K1915" s="285"/>
      <c r="L1915" s="285"/>
    </row>
    <row r="1916" spans="1:12">
      <c r="A1916" s="288"/>
      <c r="B1916" s="283"/>
      <c r="C1916" s="283"/>
      <c r="D1916" s="283"/>
      <c r="E1916" s="283"/>
      <c r="F1916" s="283"/>
      <c r="G1916" s="283"/>
      <c r="H1916" s="283"/>
      <c r="I1916" s="300"/>
      <c r="J1916" s="284"/>
      <c r="K1916" s="285"/>
      <c r="L1916" s="285"/>
    </row>
    <row r="1917" spans="1:12">
      <c r="A1917" s="288"/>
      <c r="B1917" s="283"/>
      <c r="C1917" s="283"/>
      <c r="D1917" s="283"/>
      <c r="E1917" s="283"/>
      <c r="F1917" s="283"/>
      <c r="G1917" s="283"/>
      <c r="H1917" s="283"/>
      <c r="I1917" s="300"/>
      <c r="J1917" s="284"/>
      <c r="K1917" s="285"/>
      <c r="L1917" s="285"/>
    </row>
    <row r="1918" spans="1:12">
      <c r="A1918" s="288"/>
      <c r="B1918" s="283"/>
      <c r="C1918" s="283"/>
      <c r="D1918" s="283"/>
      <c r="E1918" s="283"/>
      <c r="F1918" s="283"/>
      <c r="G1918" s="283"/>
      <c r="H1918" s="283"/>
      <c r="I1918" s="300"/>
      <c r="J1918" s="284"/>
      <c r="K1918" s="285"/>
      <c r="L1918" s="285"/>
    </row>
    <row r="1919" spans="1:12">
      <c r="A1919" s="288"/>
      <c r="B1919" s="283"/>
      <c r="C1919" s="283"/>
      <c r="D1919" s="283"/>
      <c r="E1919" s="283"/>
      <c r="F1919" s="283"/>
      <c r="G1919" s="283"/>
      <c r="H1919" s="283"/>
      <c r="I1919" s="300"/>
      <c r="J1919" s="284"/>
      <c r="K1919" s="285"/>
      <c r="L1919" s="285"/>
    </row>
    <row r="1920" spans="1:12">
      <c r="A1920" s="288"/>
      <c r="B1920" s="283"/>
      <c r="C1920" s="283"/>
      <c r="D1920" s="283"/>
      <c r="E1920" s="283"/>
      <c r="F1920" s="283"/>
      <c r="G1920" s="283"/>
      <c r="H1920" s="283"/>
      <c r="I1920" s="300"/>
      <c r="J1920" s="284"/>
      <c r="K1920" s="285"/>
      <c r="L1920" s="285"/>
    </row>
    <row r="1921" spans="1:12">
      <c r="A1921" s="288"/>
      <c r="B1921" s="283"/>
      <c r="C1921" s="283"/>
      <c r="D1921" s="283"/>
      <c r="E1921" s="283"/>
      <c r="F1921" s="283"/>
      <c r="G1921" s="283"/>
      <c r="H1921" s="283"/>
      <c r="I1921" s="300"/>
      <c r="J1921" s="284"/>
      <c r="K1921" s="285"/>
      <c r="L1921" s="285"/>
    </row>
    <row r="1922" spans="1:12">
      <c r="A1922" s="288"/>
      <c r="B1922" s="283"/>
      <c r="C1922" s="283"/>
      <c r="D1922" s="283"/>
      <c r="E1922" s="283"/>
      <c r="F1922" s="283"/>
      <c r="G1922" s="283"/>
      <c r="H1922" s="283"/>
      <c r="I1922" s="300"/>
      <c r="J1922" s="284"/>
      <c r="K1922" s="285"/>
      <c r="L1922" s="285"/>
    </row>
    <row r="1923" spans="1:12">
      <c r="A1923" s="288"/>
      <c r="B1923" s="283"/>
      <c r="C1923" s="283"/>
      <c r="D1923" s="283"/>
      <c r="E1923" s="283"/>
      <c r="F1923" s="283"/>
      <c r="G1923" s="283"/>
      <c r="H1923" s="283"/>
      <c r="I1923" s="300"/>
      <c r="J1923" s="284"/>
      <c r="K1923" s="285"/>
      <c r="L1923" s="285"/>
    </row>
    <row r="1924" spans="1:12">
      <c r="A1924" s="288"/>
      <c r="B1924" s="283"/>
      <c r="C1924" s="283"/>
      <c r="D1924" s="283"/>
      <c r="E1924" s="283"/>
      <c r="F1924" s="283"/>
      <c r="G1924" s="283"/>
      <c r="H1924" s="283"/>
      <c r="I1924" s="300"/>
      <c r="J1924" s="284"/>
      <c r="K1924" s="285"/>
      <c r="L1924" s="285"/>
    </row>
    <row r="1925" spans="1:12">
      <c r="A1925" s="288"/>
      <c r="B1925" s="283"/>
      <c r="C1925" s="283"/>
      <c r="D1925" s="283"/>
      <c r="E1925" s="283"/>
      <c r="F1925" s="283"/>
      <c r="G1925" s="283"/>
      <c r="H1925" s="283"/>
      <c r="I1925" s="300"/>
      <c r="J1925" s="284"/>
      <c r="K1925" s="285"/>
      <c r="L1925" s="285"/>
    </row>
    <row r="1926" spans="1:12">
      <c r="A1926" s="288"/>
      <c r="B1926" s="283"/>
      <c r="C1926" s="283"/>
      <c r="D1926" s="283"/>
      <c r="E1926" s="283"/>
      <c r="F1926" s="283"/>
      <c r="G1926" s="283"/>
      <c r="H1926" s="283"/>
      <c r="I1926" s="300"/>
      <c r="J1926" s="284"/>
      <c r="K1926" s="285"/>
      <c r="L1926" s="285"/>
    </row>
    <row r="1927" spans="1:12">
      <c r="A1927" s="288"/>
      <c r="B1927" s="283"/>
      <c r="C1927" s="283"/>
      <c r="D1927" s="283"/>
      <c r="E1927" s="283"/>
      <c r="F1927" s="283"/>
      <c r="G1927" s="283"/>
      <c r="H1927" s="283"/>
      <c r="I1927" s="300"/>
      <c r="J1927" s="284"/>
      <c r="K1927" s="285"/>
      <c r="L1927" s="285"/>
    </row>
    <row r="1928" spans="1:12">
      <c r="A1928" s="288"/>
      <c r="B1928" s="283"/>
      <c r="C1928" s="283"/>
      <c r="D1928" s="283"/>
      <c r="E1928" s="283"/>
      <c r="F1928" s="283"/>
      <c r="G1928" s="283"/>
      <c r="H1928" s="283"/>
      <c r="I1928" s="300"/>
      <c r="J1928" s="284"/>
      <c r="K1928" s="285"/>
      <c r="L1928" s="285"/>
    </row>
    <row r="1929" spans="1:12">
      <c r="A1929" s="288"/>
      <c r="B1929" s="283"/>
      <c r="C1929" s="283"/>
      <c r="D1929" s="283"/>
      <c r="E1929" s="283"/>
      <c r="F1929" s="283"/>
      <c r="G1929" s="283"/>
      <c r="H1929" s="283"/>
      <c r="I1929" s="300"/>
      <c r="J1929" s="284"/>
      <c r="K1929" s="285"/>
      <c r="L1929" s="285"/>
    </row>
    <row r="1930" spans="1:12">
      <c r="A1930" s="288"/>
      <c r="B1930" s="283"/>
      <c r="C1930" s="283"/>
      <c r="D1930" s="283"/>
      <c r="E1930" s="283"/>
      <c r="F1930" s="283"/>
      <c r="G1930" s="283"/>
      <c r="H1930" s="283"/>
      <c r="I1930" s="300"/>
      <c r="J1930" s="284"/>
      <c r="K1930" s="285"/>
      <c r="L1930" s="285"/>
    </row>
    <row r="1931" spans="1:12">
      <c r="A1931" s="288"/>
      <c r="B1931" s="283"/>
      <c r="C1931" s="283"/>
      <c r="D1931" s="283"/>
      <c r="E1931" s="283"/>
      <c r="F1931" s="283"/>
      <c r="G1931" s="283"/>
      <c r="H1931" s="283"/>
      <c r="I1931" s="300"/>
      <c r="J1931" s="284"/>
      <c r="K1931" s="285"/>
      <c r="L1931" s="285"/>
    </row>
    <row r="1932" spans="1:12">
      <c r="A1932" s="288"/>
      <c r="B1932" s="283"/>
      <c r="C1932" s="283"/>
      <c r="D1932" s="283"/>
      <c r="E1932" s="283"/>
      <c r="F1932" s="283"/>
      <c r="G1932" s="283"/>
      <c r="H1932" s="283"/>
      <c r="I1932" s="300"/>
      <c r="J1932" s="284"/>
      <c r="K1932" s="285"/>
      <c r="L1932" s="285"/>
    </row>
    <row r="1933" spans="1:12">
      <c r="A1933" s="288"/>
      <c r="B1933" s="283"/>
      <c r="C1933" s="283"/>
      <c r="D1933" s="283"/>
      <c r="E1933" s="283"/>
      <c r="F1933" s="283"/>
      <c r="G1933" s="283"/>
      <c r="H1933" s="283"/>
      <c r="I1933" s="300"/>
      <c r="J1933" s="284"/>
      <c r="K1933" s="285"/>
      <c r="L1933" s="285"/>
    </row>
    <row r="1934" spans="1:12">
      <c r="A1934" s="288"/>
      <c r="B1934" s="283"/>
      <c r="C1934" s="283"/>
      <c r="D1934" s="283"/>
      <c r="E1934" s="283"/>
      <c r="F1934" s="283"/>
      <c r="G1934" s="283"/>
      <c r="H1934" s="283"/>
      <c r="I1934" s="300"/>
      <c r="J1934" s="284"/>
      <c r="K1934" s="285"/>
      <c r="L1934" s="285"/>
    </row>
    <row r="1935" spans="1:12">
      <c r="A1935" s="288"/>
      <c r="B1935" s="283"/>
      <c r="C1935" s="283"/>
      <c r="D1935" s="283"/>
      <c r="E1935" s="283"/>
      <c r="F1935" s="283"/>
      <c r="G1935" s="283"/>
      <c r="H1935" s="283"/>
      <c r="I1935" s="300"/>
      <c r="J1935" s="284"/>
      <c r="K1935" s="285"/>
      <c r="L1935" s="285"/>
    </row>
    <row r="1936" spans="1:12">
      <c r="A1936" s="288"/>
      <c r="B1936" s="283"/>
      <c r="C1936" s="283"/>
      <c r="D1936" s="283"/>
      <c r="E1936" s="283"/>
      <c r="F1936" s="283"/>
      <c r="G1936" s="283"/>
      <c r="H1936" s="283"/>
      <c r="I1936" s="300"/>
      <c r="J1936" s="284"/>
      <c r="K1936" s="285"/>
      <c r="L1936" s="285"/>
    </row>
    <row r="1937" spans="1:12">
      <c r="A1937" s="288"/>
      <c r="B1937" s="283"/>
      <c r="C1937" s="283"/>
      <c r="D1937" s="283"/>
      <c r="E1937" s="283"/>
      <c r="F1937" s="283"/>
      <c r="G1937" s="283"/>
      <c r="H1937" s="283"/>
      <c r="I1937" s="300"/>
      <c r="J1937" s="284"/>
      <c r="K1937" s="285"/>
      <c r="L1937" s="285"/>
    </row>
    <row r="1938" spans="1:12">
      <c r="A1938" s="288"/>
      <c r="B1938" s="283"/>
      <c r="C1938" s="283"/>
      <c r="D1938" s="283"/>
      <c r="E1938" s="283"/>
      <c r="F1938" s="283"/>
      <c r="G1938" s="283"/>
      <c r="H1938" s="283"/>
      <c r="I1938" s="300"/>
      <c r="J1938" s="284"/>
      <c r="K1938" s="285"/>
      <c r="L1938" s="285"/>
    </row>
    <row r="1939" spans="1:12">
      <c r="A1939" s="288"/>
      <c r="B1939" s="283"/>
      <c r="C1939" s="283"/>
      <c r="D1939" s="283"/>
      <c r="E1939" s="283"/>
      <c r="F1939" s="283"/>
      <c r="G1939" s="283"/>
      <c r="H1939" s="283"/>
      <c r="I1939" s="300"/>
      <c r="J1939" s="284"/>
      <c r="K1939" s="285"/>
      <c r="L1939" s="285"/>
    </row>
    <row r="1940" spans="1:12">
      <c r="A1940" s="288"/>
      <c r="B1940" s="283"/>
      <c r="C1940" s="283"/>
      <c r="D1940" s="283"/>
      <c r="E1940" s="283"/>
      <c r="F1940" s="283"/>
      <c r="G1940" s="283"/>
      <c r="H1940" s="283"/>
      <c r="I1940" s="300"/>
      <c r="J1940" s="284"/>
      <c r="K1940" s="285"/>
      <c r="L1940" s="285"/>
    </row>
    <row r="1941" spans="1:12">
      <c r="A1941" s="288"/>
      <c r="B1941" s="283"/>
      <c r="C1941" s="283"/>
      <c r="D1941" s="283"/>
      <c r="E1941" s="283"/>
      <c r="F1941" s="283"/>
      <c r="G1941" s="283"/>
      <c r="H1941" s="283"/>
      <c r="I1941" s="300"/>
      <c r="J1941" s="284"/>
      <c r="K1941" s="285"/>
      <c r="L1941" s="285"/>
    </row>
    <row r="1942" spans="1:12">
      <c r="A1942" s="288"/>
      <c r="B1942" s="283"/>
      <c r="C1942" s="283"/>
      <c r="D1942" s="283"/>
      <c r="E1942" s="283"/>
      <c r="F1942" s="283"/>
      <c r="G1942" s="283"/>
      <c r="H1942" s="283"/>
      <c r="I1942" s="300"/>
      <c r="J1942" s="284"/>
      <c r="K1942" s="285"/>
      <c r="L1942" s="285"/>
    </row>
    <row r="1943" spans="1:12">
      <c r="A1943" s="288"/>
      <c r="B1943" s="283"/>
      <c r="C1943" s="283"/>
      <c r="D1943" s="283"/>
      <c r="E1943" s="283"/>
      <c r="F1943" s="283"/>
      <c r="G1943" s="283"/>
      <c r="H1943" s="283"/>
      <c r="I1943" s="300"/>
      <c r="J1943" s="284"/>
      <c r="K1943" s="285"/>
      <c r="L1943" s="285"/>
    </row>
    <row r="1944" spans="1:12">
      <c r="A1944" s="288"/>
      <c r="B1944" s="283"/>
      <c r="C1944" s="283"/>
      <c r="D1944" s="283"/>
      <c r="E1944" s="283"/>
      <c r="F1944" s="283"/>
      <c r="G1944" s="283"/>
      <c r="H1944" s="283"/>
      <c r="I1944" s="300"/>
      <c r="J1944" s="284"/>
      <c r="K1944" s="285"/>
      <c r="L1944" s="285"/>
    </row>
    <row r="1945" spans="1:12">
      <c r="A1945" s="288"/>
      <c r="B1945" s="283"/>
      <c r="C1945" s="283"/>
      <c r="D1945" s="283"/>
      <c r="E1945" s="283"/>
      <c r="F1945" s="283"/>
      <c r="G1945" s="283"/>
      <c r="H1945" s="283"/>
      <c r="I1945" s="300"/>
      <c r="J1945" s="284"/>
      <c r="K1945" s="285"/>
      <c r="L1945" s="285"/>
    </row>
    <row r="1946" spans="1:12">
      <c r="A1946" s="288"/>
      <c r="B1946" s="283"/>
      <c r="C1946" s="283"/>
      <c r="D1946" s="283"/>
      <c r="E1946" s="283"/>
      <c r="F1946" s="283"/>
      <c r="G1946" s="283"/>
      <c r="H1946" s="283"/>
      <c r="I1946" s="300"/>
      <c r="J1946" s="284"/>
      <c r="K1946" s="285"/>
      <c r="L1946" s="285"/>
    </row>
    <row r="1947" spans="1:12">
      <c r="A1947" s="288"/>
      <c r="B1947" s="283"/>
      <c r="C1947" s="283"/>
      <c r="D1947" s="283"/>
      <c r="E1947" s="283"/>
      <c r="F1947" s="283"/>
      <c r="G1947" s="283"/>
      <c r="H1947" s="283"/>
      <c r="I1947" s="300"/>
      <c r="J1947" s="284"/>
      <c r="K1947" s="285"/>
      <c r="L1947" s="285"/>
    </row>
    <row r="1948" spans="1:12">
      <c r="A1948" s="288"/>
      <c r="B1948" s="283"/>
      <c r="C1948" s="283"/>
      <c r="D1948" s="283"/>
      <c r="E1948" s="283"/>
      <c r="F1948" s="283"/>
      <c r="G1948" s="283"/>
      <c r="H1948" s="283"/>
      <c r="I1948" s="300"/>
      <c r="J1948" s="284"/>
      <c r="K1948" s="285"/>
      <c r="L1948" s="285"/>
    </row>
    <row r="1949" spans="1:12">
      <c r="A1949" s="288"/>
      <c r="B1949" s="283"/>
      <c r="C1949" s="283"/>
      <c r="D1949" s="283"/>
      <c r="E1949" s="283"/>
      <c r="F1949" s="283"/>
      <c r="G1949" s="283"/>
      <c r="H1949" s="283"/>
      <c r="I1949" s="300"/>
      <c r="J1949" s="284"/>
      <c r="K1949" s="285"/>
      <c r="L1949" s="285"/>
    </row>
    <row r="1950" spans="1:12">
      <c r="A1950" s="288"/>
      <c r="B1950" s="283"/>
      <c r="C1950" s="283"/>
      <c r="D1950" s="283"/>
      <c r="E1950" s="283"/>
      <c r="F1950" s="283"/>
      <c r="G1950" s="283"/>
      <c r="H1950" s="283"/>
      <c r="I1950" s="300"/>
      <c r="J1950" s="284"/>
      <c r="K1950" s="285"/>
      <c r="L1950" s="285"/>
    </row>
    <row r="1951" spans="1:12">
      <c r="A1951" s="288"/>
      <c r="B1951" s="283"/>
      <c r="C1951" s="283"/>
      <c r="D1951" s="283"/>
      <c r="E1951" s="283"/>
      <c r="F1951" s="283"/>
      <c r="G1951" s="283"/>
      <c r="H1951" s="283"/>
      <c r="I1951" s="300"/>
      <c r="J1951" s="284"/>
      <c r="K1951" s="285"/>
      <c r="L1951" s="285"/>
    </row>
    <row r="1952" spans="1:12">
      <c r="A1952" s="288"/>
      <c r="B1952" s="283"/>
      <c r="C1952" s="283"/>
      <c r="D1952" s="283"/>
      <c r="E1952" s="283"/>
      <c r="F1952" s="283"/>
      <c r="G1952" s="283"/>
      <c r="H1952" s="283"/>
      <c r="I1952" s="300"/>
      <c r="J1952" s="284"/>
      <c r="K1952" s="285"/>
      <c r="L1952" s="285"/>
    </row>
    <row r="1953" spans="1:12">
      <c r="A1953" s="288"/>
      <c r="B1953" s="283"/>
      <c r="C1953" s="283"/>
      <c r="D1953" s="283"/>
      <c r="E1953" s="283"/>
      <c r="F1953" s="283"/>
      <c r="G1953" s="283"/>
      <c r="H1953" s="283"/>
      <c r="I1953" s="300"/>
      <c r="J1953" s="284"/>
      <c r="K1953" s="285"/>
      <c r="L1953" s="285"/>
    </row>
    <row r="1954" spans="1:12" ht="15.75" thickBot="1">
      <c r="A1954" s="303"/>
      <c r="B1954" s="304"/>
      <c r="C1954" s="304"/>
      <c r="D1954" s="304"/>
      <c r="E1954" s="304"/>
      <c r="F1954" s="304"/>
      <c r="G1954" s="304"/>
      <c r="H1954" s="304"/>
      <c r="I1954" s="305"/>
      <c r="J1954" s="306"/>
      <c r="K1954" s="285"/>
      <c r="L1954" s="285"/>
    </row>
    <row r="1955" spans="1:12">
      <c r="A1955" s="285"/>
      <c r="B1955" s="285"/>
      <c r="C1955" s="285"/>
      <c r="D1955" s="285"/>
      <c r="E1955" s="307"/>
      <c r="F1955" s="308"/>
      <c r="G1955" s="308"/>
      <c r="H1955" s="285"/>
      <c r="I1955" s="309"/>
      <c r="J1955" s="285"/>
      <c r="K1955" s="285"/>
      <c r="L1955" s="285"/>
    </row>
    <row r="1956" spans="1:12">
      <c r="A1956" s="285"/>
      <c r="B1956" s="285"/>
      <c r="C1956" s="285"/>
      <c r="D1956" s="285"/>
      <c r="E1956" s="307"/>
      <c r="F1956" s="308"/>
      <c r="G1956" s="308"/>
      <c r="H1956" s="285"/>
      <c r="I1956" s="309"/>
      <c r="J1956" s="285"/>
      <c r="K1956" s="285"/>
      <c r="L1956" s="285"/>
    </row>
    <row r="1957" spans="1:12">
      <c r="A1957" s="285"/>
      <c r="B1957" s="285"/>
      <c r="C1957" s="285"/>
      <c r="D1957" s="285"/>
      <c r="E1957" s="307"/>
      <c r="F1957" s="308"/>
      <c r="G1957" s="308"/>
      <c r="H1957" s="285"/>
      <c r="I1957" s="309"/>
      <c r="J1957" s="285"/>
      <c r="K1957" s="285"/>
      <c r="L1957" s="285"/>
    </row>
    <row r="1958" spans="1:12">
      <c r="A1958" s="285"/>
      <c r="B1958" s="285"/>
      <c r="C1958" s="285"/>
      <c r="D1958" s="285"/>
      <c r="E1958" s="307"/>
      <c r="F1958" s="308"/>
      <c r="G1958" s="308"/>
      <c r="H1958" s="285"/>
      <c r="I1958" s="309"/>
      <c r="J1958" s="285"/>
      <c r="K1958" s="285"/>
      <c r="L1958" s="285"/>
    </row>
    <row r="1959" spans="1:12">
      <c r="A1959" s="285"/>
      <c r="B1959" s="285"/>
      <c r="C1959" s="285"/>
      <c r="D1959" s="285"/>
      <c r="E1959" s="307"/>
      <c r="F1959" s="308"/>
      <c r="G1959" s="308"/>
      <c r="H1959" s="285"/>
      <c r="I1959" s="309"/>
      <c r="J1959" s="285"/>
      <c r="K1959" s="285"/>
      <c r="L1959" s="285"/>
    </row>
    <row r="1960" spans="1:12">
      <c r="A1960" s="285"/>
      <c r="B1960" s="285"/>
      <c r="C1960" s="285"/>
      <c r="D1960" s="285"/>
      <c r="E1960" s="307"/>
      <c r="F1960" s="308"/>
      <c r="G1960" s="308"/>
      <c r="H1960" s="285"/>
      <c r="I1960" s="309"/>
      <c r="J1960" s="285"/>
      <c r="K1960" s="285"/>
      <c r="L1960" s="285"/>
    </row>
    <row r="1961" spans="1:12">
      <c r="A1961" s="285"/>
      <c r="B1961" s="285"/>
      <c r="C1961" s="285"/>
      <c r="D1961" s="285"/>
      <c r="E1961" s="307"/>
      <c r="F1961" s="308"/>
      <c r="G1961" s="308"/>
      <c r="H1961" s="285"/>
      <c r="I1961" s="309"/>
      <c r="J1961" s="285"/>
      <c r="K1961" s="285"/>
      <c r="L1961" s="285"/>
    </row>
    <row r="1962" spans="1:12">
      <c r="A1962" s="285"/>
      <c r="B1962" s="285"/>
      <c r="C1962" s="285"/>
      <c r="D1962" s="285"/>
      <c r="E1962" s="307"/>
      <c r="F1962" s="308"/>
      <c r="G1962" s="308"/>
      <c r="H1962" s="285"/>
      <c r="I1962" s="309"/>
      <c r="J1962" s="285"/>
      <c r="K1962" s="285"/>
      <c r="L1962" s="285"/>
    </row>
    <row r="1963" spans="1:12">
      <c r="A1963" s="285"/>
      <c r="B1963" s="285"/>
      <c r="C1963" s="285"/>
      <c r="D1963" s="285"/>
      <c r="E1963" s="307"/>
      <c r="F1963" s="308"/>
      <c r="G1963" s="308"/>
      <c r="H1963" s="285"/>
      <c r="I1963" s="309"/>
      <c r="J1963" s="285"/>
      <c r="K1963" s="285"/>
      <c r="L1963" s="285"/>
    </row>
    <row r="1964" spans="1:12">
      <c r="A1964" s="285"/>
      <c r="B1964" s="285"/>
      <c r="C1964" s="285"/>
      <c r="D1964" s="285"/>
      <c r="E1964" s="307"/>
      <c r="F1964" s="308"/>
      <c r="G1964" s="308"/>
      <c r="H1964" s="285"/>
      <c r="I1964" s="309"/>
      <c r="J1964" s="285"/>
      <c r="K1964" s="285"/>
      <c r="L1964" s="285"/>
    </row>
    <row r="1965" spans="1:12">
      <c r="A1965" s="285"/>
      <c r="B1965" s="285"/>
      <c r="C1965" s="285"/>
      <c r="D1965" s="285"/>
      <c r="E1965" s="307"/>
      <c r="F1965" s="308"/>
      <c r="G1965" s="308"/>
      <c r="H1965" s="285"/>
      <c r="I1965" s="309"/>
      <c r="J1965" s="285"/>
      <c r="K1965" s="285"/>
      <c r="L1965" s="285"/>
    </row>
    <row r="1966" spans="1:12">
      <c r="A1966" s="285"/>
      <c r="B1966" s="285"/>
      <c r="C1966" s="285"/>
      <c r="D1966" s="285"/>
      <c r="E1966" s="307"/>
      <c r="F1966" s="308"/>
      <c r="G1966" s="308"/>
      <c r="H1966" s="285"/>
      <c r="I1966" s="309"/>
      <c r="J1966" s="285"/>
      <c r="K1966" s="285"/>
      <c r="L1966" s="285"/>
    </row>
    <row r="1967" spans="1:12">
      <c r="A1967" s="285"/>
      <c r="B1967" s="285"/>
      <c r="C1967" s="285"/>
      <c r="D1967" s="285"/>
      <c r="E1967" s="307"/>
      <c r="F1967" s="308"/>
      <c r="G1967" s="308"/>
      <c r="H1967" s="285"/>
      <c r="I1967" s="309"/>
      <c r="J1967" s="285"/>
      <c r="K1967" s="285"/>
      <c r="L1967" s="285"/>
    </row>
    <row r="1968" spans="1:12">
      <c r="A1968" s="285"/>
      <c r="B1968" s="285"/>
      <c r="C1968" s="285"/>
      <c r="D1968" s="285"/>
      <c r="E1968" s="307"/>
      <c r="F1968" s="308"/>
      <c r="G1968" s="308"/>
      <c r="H1968" s="285"/>
      <c r="I1968" s="309"/>
      <c r="J1968" s="285"/>
      <c r="K1968" s="285"/>
      <c r="L1968" s="285"/>
    </row>
    <row r="1969" spans="1:12">
      <c r="A1969" s="285"/>
      <c r="B1969" s="285"/>
      <c r="C1969" s="285"/>
      <c r="D1969" s="285"/>
      <c r="E1969" s="307"/>
      <c r="F1969" s="308"/>
      <c r="G1969" s="308"/>
      <c r="H1969" s="285"/>
      <c r="I1969" s="309"/>
      <c r="J1969" s="285"/>
      <c r="K1969" s="285"/>
      <c r="L1969" s="285"/>
    </row>
    <row r="1970" spans="1:12">
      <c r="A1970" s="285"/>
      <c r="B1970" s="285"/>
      <c r="C1970" s="285"/>
      <c r="D1970" s="285"/>
      <c r="E1970" s="307"/>
      <c r="F1970" s="308"/>
      <c r="G1970" s="308"/>
      <c r="H1970" s="285"/>
      <c r="I1970" s="309"/>
      <c r="J1970" s="285"/>
      <c r="K1970" s="285"/>
      <c r="L1970" s="285"/>
    </row>
  </sheetData>
  <protectedRanges>
    <protectedRange sqref="E8:I8 E7:J7 E9:J9 A7:C9 A5:J6 A67:A68 C67:D68 B11:C25" name="Rango1"/>
    <protectedRange sqref="J8 J68 D12:J25 D11:H11 A11:A25" name="Rango1_1"/>
    <protectedRange sqref="A71:H71 J71 A79:J79 A78:H78 J78 A81:J81 A80:H80 J80 A84:J1954 A82:H83 J82:J83 A76:J77 A72:J73 A74:I74" name="Rango1_2"/>
    <protectedRange sqref="I32 A26 D26:J26 A27:J28 D29:J30 A29:A32 D31:H32 A57:F58 A52:H56 J31:J48 B67:B68 E67:I68 J67 A51:I51 J51:J56 A49:J50 A69:J70 A75:J75 H57:J58 J74 A33:I48 J11 A59:J66" name="Rango1_3"/>
    <protectedRange sqref="D7:D9 B29:C32 B26:C26 A10:J10 I11" name="Rango1_6"/>
    <protectedRange sqref="I71" name="Rango1_4"/>
    <protectedRange sqref="I78" name="Rango1_5"/>
    <protectedRange sqref="I80" name="Rango1_7"/>
    <protectedRange sqref="I83" name="Rango1_8"/>
    <protectedRange sqref="I82" name="Rango1_9"/>
    <protectedRange sqref="G57:G58" name="Rango1_11"/>
    <protectedRange sqref="I55:I56" name="Rango1_3_1"/>
    <protectedRange sqref="K53" name="Rango1_10"/>
    <protectedRange sqref="I52:I54" name="Rango1_3_2"/>
  </protectedRanges>
  <autoFilter ref="A4:XFB75"/>
  <mergeCells count="2">
    <mergeCell ref="A1:J1"/>
    <mergeCell ref="A2:J2"/>
  </mergeCells>
  <dataValidations count="3">
    <dataValidation type="list" allowBlank="1" showInputMessage="1" showErrorMessage="1" sqref="D5:D13 D16:D44 D69:D1954 D46:D64">
      <formula1>INDIRECT(A5)</formula1>
    </dataValidation>
    <dataValidation type="decimal" operator="greaterThanOrEqual" allowBlank="1" showInputMessage="1" showErrorMessage="1" sqref="I81 I79 I84:I1954 I5:I30 I72:I77 I32:I70">
      <formula1>0</formula1>
    </dataValidation>
    <dataValidation type="list" operator="greaterThanOrEqual" allowBlank="1" showInputMessage="1" showErrorMessage="1" sqref="A5:A1954">
      <formula1>DIME</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'C:\yquirozv\Desktop\POAI 2018Y SEGUIMIENTO\COAI Y PAS 2018\[COAI Y PAS 2018 SSSA 2.xlsm]DIMYCOMP'!#REF!</xm:f>
          </x14:formula1>
          <xm:sqref>J25:J37 J22:J23 J5:J20 J47:J54 J39:J45 J56:J58 J60:J1954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S370"/>
  <sheetViews>
    <sheetView tabSelected="1" topLeftCell="D187" zoomScale="82" zoomScaleNormal="82" workbookViewId="0">
      <selection activeCell="AP217" sqref="AP217"/>
    </sheetView>
  </sheetViews>
  <sheetFormatPr baseColWidth="10" defaultColWidth="11.7109375" defaultRowHeight="15"/>
  <cols>
    <col min="1" max="1" width="89.42578125" style="18" bestFit="1" customWidth="1"/>
    <col min="2" max="2" width="24.140625" style="18" customWidth="1"/>
    <col min="3" max="3" width="25.5703125" style="18" customWidth="1"/>
    <col min="4" max="4" width="71" style="43" customWidth="1"/>
    <col min="5" max="5" width="45.5703125" style="9" customWidth="1"/>
    <col min="6" max="6" width="27.28515625" style="10" hidden="1" customWidth="1"/>
    <col min="7" max="7" width="21.5703125" style="9" hidden="1" customWidth="1"/>
    <col min="8" max="8" width="39.140625" style="14" hidden="1" customWidth="1"/>
    <col min="9" max="9" width="20.85546875" style="9" hidden="1" customWidth="1"/>
    <col min="10" max="10" width="45.140625" style="9" hidden="1" customWidth="1"/>
    <col min="11" max="11" width="26.42578125" style="145" customWidth="1"/>
    <col min="12" max="12" width="25.85546875" style="12" bestFit="1" customWidth="1"/>
    <col min="13" max="13" width="27.5703125" style="9" hidden="1" customWidth="1"/>
    <col min="14" max="14" width="30.42578125" style="9" hidden="1" customWidth="1"/>
    <col min="15" max="15" width="14" style="9" hidden="1" customWidth="1"/>
    <col min="16" max="16" width="24.7109375" style="9" hidden="1" customWidth="1"/>
    <col min="17" max="17" width="14" style="9" hidden="1" customWidth="1"/>
    <col min="18" max="18" width="16.28515625" style="9" hidden="1" customWidth="1"/>
    <col min="19" max="19" width="14" style="10" hidden="1" customWidth="1"/>
    <col min="20" max="20" width="14" style="9" hidden="1" customWidth="1"/>
    <col min="21" max="24" width="13.5703125" style="9" hidden="1" customWidth="1"/>
    <col min="25" max="25" width="41.42578125" style="15" hidden="1" customWidth="1"/>
    <col min="26" max="26" width="19.5703125" style="9" hidden="1" customWidth="1"/>
    <col min="27" max="27" width="36.85546875" style="9" hidden="1" customWidth="1"/>
    <col min="28" max="28" width="15.5703125" style="9" hidden="1" customWidth="1"/>
    <col min="29" max="29" width="18.5703125" style="10" hidden="1" customWidth="1"/>
    <col min="30" max="30" width="16.28515625" style="10" hidden="1" customWidth="1"/>
    <col min="31" max="31" width="21.7109375" style="11" customWidth="1"/>
    <col min="32" max="32" width="13.28515625" style="15" customWidth="1"/>
    <col min="33" max="33" width="14.140625" style="9" hidden="1" customWidth="1"/>
    <col min="34" max="35" width="11.7109375" style="9" hidden="1" customWidth="1"/>
    <col min="36" max="36" width="20.85546875" style="9" customWidth="1"/>
    <col min="37" max="37" width="17.5703125" style="15" customWidth="1"/>
    <col min="38" max="38" width="17.42578125" style="9" hidden="1" customWidth="1"/>
    <col min="39" max="39" width="16.85546875" style="9" hidden="1" customWidth="1"/>
    <col min="40" max="40" width="17.140625" style="9" hidden="1" customWidth="1"/>
    <col min="41" max="41" width="19.5703125" style="9" customWidth="1"/>
    <col min="42" max="42" width="18.5703125" style="15" customWidth="1"/>
    <col min="43" max="43" width="20.28515625" style="9" customWidth="1"/>
    <col min="44" max="45" width="17.140625" style="9" customWidth="1"/>
    <col min="46" max="16384" width="11.7109375" style="9"/>
  </cols>
  <sheetData>
    <row r="1" spans="1:42">
      <c r="A1" s="555" t="s">
        <v>0</v>
      </c>
      <c r="B1" s="558" t="s">
        <v>0</v>
      </c>
      <c r="C1" s="151"/>
      <c r="D1" s="153"/>
      <c r="E1" s="7"/>
      <c r="F1" s="559"/>
      <c r="G1" s="559"/>
      <c r="H1" s="560"/>
      <c r="I1" s="559"/>
      <c r="J1" s="559"/>
      <c r="K1" s="564"/>
      <c r="L1" s="565"/>
      <c r="M1" s="559"/>
      <c r="N1" s="559"/>
      <c r="O1" s="559"/>
      <c r="P1" s="559"/>
      <c r="Q1" s="559"/>
      <c r="R1" s="559"/>
      <c r="S1" s="560"/>
      <c r="T1" s="559"/>
    </row>
    <row r="2" spans="1:42">
      <c r="A2" s="555" t="s">
        <v>1</v>
      </c>
      <c r="B2" s="558" t="s">
        <v>1</v>
      </c>
      <c r="C2" s="151"/>
      <c r="D2" s="153"/>
      <c r="E2" s="7"/>
      <c r="F2" s="566"/>
      <c r="G2" s="566"/>
      <c r="H2" s="567"/>
      <c r="I2" s="566"/>
      <c r="J2" s="566"/>
      <c r="K2" s="568"/>
      <c r="L2" s="569"/>
      <c r="M2" s="566"/>
      <c r="N2" s="566"/>
      <c r="O2" s="566"/>
      <c r="P2" s="566"/>
      <c r="Q2" s="566"/>
      <c r="R2" s="566"/>
      <c r="S2" s="567"/>
      <c r="T2" s="566"/>
    </row>
    <row r="3" spans="1:42" ht="15" customHeight="1">
      <c r="A3" s="555" t="s">
        <v>2</v>
      </c>
      <c r="B3" s="558" t="s">
        <v>2</v>
      </c>
      <c r="C3" s="151"/>
      <c r="D3" s="43" t="s">
        <v>3</v>
      </c>
      <c r="E3" s="7"/>
      <c r="F3" s="14"/>
      <c r="G3" s="13"/>
      <c r="I3" s="13"/>
      <c r="J3" s="13"/>
      <c r="K3" s="247"/>
      <c r="L3" s="13"/>
      <c r="M3" s="13"/>
      <c r="N3" s="13"/>
      <c r="O3" s="13"/>
      <c r="P3" s="13"/>
      <c r="Q3" s="13"/>
      <c r="R3" s="13"/>
      <c r="S3" s="14"/>
      <c r="T3" s="13"/>
    </row>
    <row r="4" spans="1:42" ht="15" customHeight="1">
      <c r="A4" s="555" t="s">
        <v>4</v>
      </c>
      <c r="B4" s="558" t="s">
        <v>4</v>
      </c>
      <c r="C4" s="151"/>
      <c r="D4" s="43" t="s">
        <v>5</v>
      </c>
      <c r="E4" s="7"/>
      <c r="F4" s="14"/>
      <c r="G4" s="13"/>
      <c r="I4" s="13"/>
      <c r="J4" s="13"/>
      <c r="K4" s="247"/>
      <c r="L4" s="13"/>
      <c r="M4" s="13"/>
      <c r="N4" s="13"/>
      <c r="O4" s="13"/>
      <c r="P4" s="13"/>
      <c r="Q4" s="13"/>
      <c r="R4" s="13"/>
      <c r="S4" s="14"/>
      <c r="T4" s="13"/>
    </row>
    <row r="5" spans="1:42" ht="15" customHeight="1">
      <c r="A5" s="555" t="s">
        <v>6</v>
      </c>
      <c r="B5" s="558" t="s">
        <v>6</v>
      </c>
      <c r="C5" s="151"/>
      <c r="D5" s="43" t="s">
        <v>7</v>
      </c>
      <c r="E5" s="7"/>
      <c r="F5" s="14"/>
      <c r="G5" s="13"/>
      <c r="I5" s="13"/>
      <c r="J5" s="13"/>
      <c r="K5" s="247"/>
      <c r="L5" s="13"/>
      <c r="M5" s="13"/>
      <c r="N5" s="13"/>
      <c r="O5" s="13"/>
      <c r="P5" s="13"/>
      <c r="Q5" s="13"/>
      <c r="R5" s="13"/>
      <c r="S5" s="14"/>
      <c r="T5" s="13"/>
    </row>
    <row r="6" spans="1:42" ht="15" customHeight="1">
      <c r="A6" s="152" t="s">
        <v>8</v>
      </c>
      <c r="B6" s="152"/>
      <c r="C6" s="152"/>
      <c r="D6" s="26"/>
      <c r="E6" s="6"/>
      <c r="F6" s="14"/>
      <c r="G6" s="12"/>
      <c r="I6" s="12"/>
      <c r="J6" s="12"/>
      <c r="K6" s="247"/>
      <c r="M6" s="12"/>
      <c r="N6" s="12"/>
      <c r="O6" s="12"/>
      <c r="P6" s="12"/>
      <c r="Q6" s="12"/>
      <c r="R6" s="12"/>
      <c r="S6" s="14"/>
      <c r="T6" s="12"/>
    </row>
    <row r="7" spans="1:42" ht="15" customHeight="1">
      <c r="A7" s="152" t="s">
        <v>9</v>
      </c>
      <c r="B7" s="154"/>
      <c r="C7" s="154"/>
      <c r="D7" s="26"/>
      <c r="E7" s="17"/>
      <c r="F7" s="14"/>
      <c r="G7" s="12"/>
      <c r="I7" s="12"/>
      <c r="J7" s="12"/>
      <c r="K7" s="247"/>
      <c r="M7" s="12"/>
      <c r="N7" s="12"/>
      <c r="O7" s="12"/>
      <c r="P7" s="12"/>
      <c r="Q7" s="12"/>
      <c r="R7" s="12"/>
      <c r="S7" s="14"/>
      <c r="T7" s="12"/>
    </row>
    <row r="8" spans="1:42" ht="50.25" customHeight="1">
      <c r="A8" s="559" t="s">
        <v>10</v>
      </c>
      <c r="B8" s="559"/>
      <c r="C8" s="559"/>
      <c r="D8" s="560"/>
      <c r="E8" s="559"/>
      <c r="F8" s="559"/>
      <c r="G8" s="7"/>
      <c r="H8" s="8"/>
      <c r="I8" s="7"/>
      <c r="J8" s="7"/>
    </row>
    <row r="9" spans="1:42" s="18" customFormat="1" ht="18" customHeight="1">
      <c r="A9" s="555" t="s">
        <v>0</v>
      </c>
      <c r="B9" s="555" t="s">
        <v>0</v>
      </c>
      <c r="C9" s="151"/>
      <c r="D9" s="561"/>
      <c r="E9" s="558"/>
      <c r="F9" s="558"/>
      <c r="G9" s="558"/>
      <c r="H9" s="561"/>
      <c r="I9" s="558"/>
      <c r="J9" s="558"/>
      <c r="K9" s="145"/>
      <c r="L9" s="12"/>
      <c r="N9" s="19"/>
      <c r="P9" s="19"/>
      <c r="R9" s="19"/>
      <c r="S9" s="20"/>
      <c r="T9" s="19"/>
      <c r="W9" s="20"/>
      <c r="X9" s="20"/>
      <c r="Y9" s="43"/>
      <c r="Z9" s="20"/>
      <c r="AA9" s="20"/>
      <c r="AC9" s="21"/>
      <c r="AD9" s="22"/>
      <c r="AE9" s="23"/>
      <c r="AF9" s="43"/>
      <c r="AK9" s="43"/>
      <c r="AP9" s="43"/>
    </row>
    <row r="10" spans="1:42" s="18" customFormat="1" ht="18" customHeight="1">
      <c r="A10" s="555" t="s">
        <v>1</v>
      </c>
      <c r="B10" s="555" t="s">
        <v>1</v>
      </c>
      <c r="C10" s="151"/>
      <c r="D10" s="562"/>
      <c r="E10" s="563"/>
      <c r="F10" s="563"/>
      <c r="G10" s="563"/>
      <c r="H10" s="562"/>
      <c r="I10" s="563"/>
      <c r="J10" s="563"/>
      <c r="K10" s="145"/>
      <c r="L10" s="12"/>
      <c r="N10" s="19"/>
      <c r="P10" s="19"/>
      <c r="R10" s="19"/>
      <c r="S10" s="20"/>
      <c r="T10" s="19"/>
      <c r="W10" s="20"/>
      <c r="X10" s="20"/>
      <c r="Y10" s="43"/>
      <c r="Z10" s="20"/>
      <c r="AA10" s="20"/>
      <c r="AC10" s="21"/>
      <c r="AD10" s="22"/>
      <c r="AE10" s="23"/>
      <c r="AF10" s="43"/>
      <c r="AK10" s="43"/>
      <c r="AP10" s="43"/>
    </row>
    <row r="11" spans="1:42" s="18" customFormat="1" ht="18" customHeight="1">
      <c r="A11" s="555" t="s">
        <v>2</v>
      </c>
      <c r="B11" s="555" t="s">
        <v>2</v>
      </c>
      <c r="C11" s="151"/>
      <c r="D11" s="26" t="s">
        <v>3</v>
      </c>
      <c r="E11" s="25"/>
      <c r="F11" s="24"/>
      <c r="G11" s="25"/>
      <c r="H11" s="24"/>
      <c r="I11" s="25"/>
      <c r="J11" s="25"/>
      <c r="K11" s="145"/>
      <c r="L11" s="12"/>
      <c r="N11" s="19"/>
      <c r="P11" s="19"/>
      <c r="R11" s="19"/>
      <c r="S11" s="20"/>
      <c r="T11" s="19"/>
      <c r="W11" s="20"/>
      <c r="X11" s="20"/>
      <c r="Y11" s="43"/>
      <c r="Z11" s="20"/>
      <c r="AA11" s="20"/>
      <c r="AC11" s="21"/>
      <c r="AD11" s="22"/>
      <c r="AE11" s="23"/>
      <c r="AF11" s="43"/>
      <c r="AK11" s="43"/>
      <c r="AP11" s="43"/>
    </row>
    <row r="12" spans="1:42" s="18" customFormat="1" ht="18" customHeight="1" thickBot="1">
      <c r="A12" s="555" t="s">
        <v>4</v>
      </c>
      <c r="B12" s="555" t="s">
        <v>4</v>
      </c>
      <c r="C12" s="151"/>
      <c r="D12" s="26" t="s">
        <v>5</v>
      </c>
      <c r="E12" s="25"/>
      <c r="F12" s="24"/>
      <c r="G12" s="25"/>
      <c r="H12" s="24"/>
      <c r="I12" s="25"/>
      <c r="J12" s="25"/>
      <c r="K12" s="145"/>
      <c r="L12" s="12"/>
      <c r="N12" s="19"/>
      <c r="P12" s="19"/>
      <c r="R12" s="19"/>
      <c r="S12" s="20"/>
      <c r="T12" s="19"/>
      <c r="W12" s="20"/>
      <c r="X12" s="20"/>
      <c r="Y12" s="43"/>
      <c r="Z12" s="20"/>
      <c r="AA12" s="20"/>
      <c r="AC12" s="21"/>
      <c r="AD12" s="22"/>
      <c r="AE12" s="23"/>
      <c r="AF12" s="43"/>
      <c r="AK12" s="43"/>
      <c r="AP12" s="43"/>
    </row>
    <row r="13" spans="1:42" s="31" customFormat="1" ht="18" hidden="1" customHeight="1">
      <c r="A13" s="556" t="s">
        <v>6</v>
      </c>
      <c r="B13" s="556" t="s">
        <v>6</v>
      </c>
      <c r="C13" s="149"/>
      <c r="D13" s="26" t="s">
        <v>7</v>
      </c>
      <c r="E13" s="28"/>
      <c r="F13" s="29"/>
      <c r="G13" s="28"/>
      <c r="H13" s="29"/>
      <c r="I13" s="28"/>
      <c r="J13" s="28"/>
      <c r="K13" s="248"/>
      <c r="L13" s="30"/>
      <c r="N13" s="32"/>
      <c r="P13" s="32"/>
      <c r="R13" s="32"/>
      <c r="S13" s="33"/>
      <c r="T13" s="32"/>
      <c r="W13" s="33"/>
      <c r="X13" s="33"/>
      <c r="Y13" s="33"/>
      <c r="Z13" s="33"/>
      <c r="AA13" s="33"/>
      <c r="AC13" s="34"/>
      <c r="AD13" s="35"/>
      <c r="AE13" s="36"/>
      <c r="AF13" s="37"/>
    </row>
    <row r="14" spans="1:42" s="41" customFormat="1" ht="15" hidden="1" customHeight="1">
      <c r="A14" s="155" t="s">
        <v>11</v>
      </c>
      <c r="B14" s="156"/>
      <c r="C14" s="156"/>
      <c r="D14" s="39"/>
      <c r="E14" s="39"/>
      <c r="F14" s="26"/>
      <c r="G14" s="39"/>
      <c r="H14" s="39"/>
      <c r="I14" s="39"/>
      <c r="J14" s="39"/>
      <c r="K14" s="120"/>
      <c r="L14" s="40"/>
      <c r="N14" s="42"/>
      <c r="P14" s="42" t="s">
        <v>12</v>
      </c>
      <c r="R14" s="42"/>
      <c r="S14" s="43"/>
      <c r="T14" s="42"/>
      <c r="W14" s="44"/>
      <c r="X14" s="44"/>
      <c r="Y14" s="43"/>
      <c r="Z14" s="44"/>
      <c r="AA14" s="44"/>
      <c r="AC14" s="39"/>
      <c r="AD14" s="45"/>
      <c r="AE14" s="36"/>
      <c r="AF14" s="15"/>
    </row>
    <row r="15" spans="1:42" s="41" customFormat="1" hidden="1">
      <c r="A15" s="155" t="s">
        <v>9</v>
      </c>
      <c r="B15" s="157"/>
      <c r="C15" s="157"/>
      <c r="D15" s="39"/>
      <c r="E15" s="39"/>
      <c r="F15" s="26"/>
      <c r="G15" s="39"/>
      <c r="H15" s="39"/>
      <c r="I15" s="39"/>
      <c r="J15" s="39"/>
      <c r="K15" s="120"/>
      <c r="L15" s="40"/>
      <c r="N15" s="42"/>
      <c r="P15" s="42"/>
      <c r="R15" s="42"/>
      <c r="S15" s="43"/>
      <c r="T15" s="42"/>
      <c r="W15" s="44"/>
      <c r="X15" s="44"/>
      <c r="Y15" s="43"/>
      <c r="Z15" s="44"/>
      <c r="AA15" s="44"/>
      <c r="AC15" s="39"/>
      <c r="AD15" s="45"/>
      <c r="AE15" s="36"/>
      <c r="AF15" s="15"/>
    </row>
    <row r="16" spans="1:42" s="41" customFormat="1" ht="45.75" hidden="1" customHeight="1">
      <c r="A16" s="557" t="s">
        <v>10</v>
      </c>
      <c r="B16" s="557"/>
      <c r="C16" s="557"/>
      <c r="D16" s="557"/>
      <c r="E16" s="557"/>
      <c r="F16" s="48"/>
      <c r="G16" s="49"/>
      <c r="H16" s="49"/>
      <c r="I16" s="49"/>
      <c r="J16" s="49"/>
      <c r="K16" s="249"/>
      <c r="L16" s="50"/>
      <c r="M16" s="49"/>
      <c r="N16" s="51"/>
      <c r="O16" s="49"/>
      <c r="P16" s="51" t="s">
        <v>13</v>
      </c>
      <c r="Q16" s="49"/>
      <c r="R16" s="51"/>
      <c r="S16" s="48"/>
      <c r="T16" s="51"/>
      <c r="U16" s="49"/>
      <c r="V16" s="49"/>
      <c r="W16" s="48"/>
      <c r="X16" s="48"/>
      <c r="Y16" s="29"/>
      <c r="Z16" s="48"/>
      <c r="AA16" s="52"/>
      <c r="AB16" s="27"/>
      <c r="AC16" s="49"/>
      <c r="AD16" s="53"/>
      <c r="AE16" s="54"/>
      <c r="AF16" s="15"/>
      <c r="AG16" s="49"/>
      <c r="AH16" s="49"/>
      <c r="AI16" s="49"/>
      <c r="AJ16" s="49"/>
    </row>
    <row r="17" spans="1:45" s="47" customFormat="1" ht="30" hidden="1" customHeight="1">
      <c r="A17" s="48" t="s">
        <v>14</v>
      </c>
      <c r="B17" s="41"/>
      <c r="C17" s="41"/>
      <c r="D17" s="103"/>
      <c r="F17" s="15"/>
      <c r="K17" s="120"/>
      <c r="L17" s="40"/>
      <c r="S17" s="15"/>
      <c r="Y17" s="15"/>
      <c r="AC17" s="554"/>
      <c r="AD17" s="554"/>
      <c r="AE17" s="56"/>
      <c r="AF17" s="15"/>
    </row>
    <row r="18" spans="1:45" s="38" customFormat="1" ht="30" hidden="1" customHeight="1">
      <c r="A18" s="48"/>
      <c r="B18" s="31"/>
      <c r="C18" s="31"/>
      <c r="D18" s="43"/>
      <c r="F18" s="37"/>
      <c r="H18" s="4"/>
      <c r="K18" s="248"/>
      <c r="L18" s="30"/>
      <c r="S18" s="37"/>
      <c r="Y18" s="37"/>
      <c r="AC18" s="37"/>
      <c r="AD18" s="37"/>
      <c r="AE18" s="57"/>
      <c r="AF18" s="37"/>
    </row>
    <row r="19" spans="1:45" s="14" customFormat="1" ht="60">
      <c r="A19" s="150" t="s">
        <v>15</v>
      </c>
      <c r="B19" s="150" t="s">
        <v>16</v>
      </c>
      <c r="C19" s="150" t="s">
        <v>17</v>
      </c>
      <c r="D19" s="158" t="s">
        <v>18</v>
      </c>
      <c r="E19" s="59" t="s">
        <v>19</v>
      </c>
      <c r="F19" s="60" t="s">
        <v>20</v>
      </c>
      <c r="G19" s="60" t="s">
        <v>21</v>
      </c>
      <c r="H19" s="60" t="s">
        <v>22</v>
      </c>
      <c r="I19" s="60" t="s">
        <v>23</v>
      </c>
      <c r="J19" s="60" t="s">
        <v>24</v>
      </c>
      <c r="K19" s="250" t="s">
        <v>25</v>
      </c>
      <c r="L19" s="59" t="s">
        <v>26</v>
      </c>
      <c r="M19" s="58" t="s">
        <v>27</v>
      </c>
      <c r="N19" s="58" t="s">
        <v>28</v>
      </c>
      <c r="O19" s="60" t="s">
        <v>29</v>
      </c>
      <c r="P19" s="60" t="s">
        <v>30</v>
      </c>
      <c r="Q19" s="60" t="s">
        <v>31</v>
      </c>
      <c r="R19" s="60" t="s">
        <v>32</v>
      </c>
      <c r="S19" s="58" t="s">
        <v>33</v>
      </c>
      <c r="T19" s="58" t="s">
        <v>34</v>
      </c>
      <c r="U19" s="58" t="s">
        <v>35</v>
      </c>
      <c r="V19" s="58" t="s">
        <v>36</v>
      </c>
      <c r="W19" s="58" t="s">
        <v>37</v>
      </c>
      <c r="X19" s="58" t="s">
        <v>38</v>
      </c>
      <c r="Y19" s="167" t="s">
        <v>39</v>
      </c>
      <c r="Z19" s="58" t="s">
        <v>40</v>
      </c>
      <c r="AA19" s="62" t="s">
        <v>41</v>
      </c>
      <c r="AB19" s="63" t="s">
        <v>42</v>
      </c>
      <c r="AC19" s="60" t="s">
        <v>43</v>
      </c>
      <c r="AD19" s="60" t="s">
        <v>44</v>
      </c>
      <c r="AE19" s="61" t="s">
        <v>45</v>
      </c>
      <c r="AF19" s="338" t="s">
        <v>1086</v>
      </c>
      <c r="AG19" s="339" t="s">
        <v>1087</v>
      </c>
      <c r="AH19" s="339" t="s">
        <v>1088</v>
      </c>
      <c r="AI19" s="339" t="s">
        <v>1089</v>
      </c>
      <c r="AJ19" s="340" t="s">
        <v>1090</v>
      </c>
      <c r="AK19" s="340" t="s">
        <v>1091</v>
      </c>
      <c r="AL19" s="341" t="s">
        <v>1092</v>
      </c>
      <c r="AM19" s="341" t="s">
        <v>1093</v>
      </c>
      <c r="AN19" s="342" t="s">
        <v>1094</v>
      </c>
      <c r="AO19" s="343" t="s">
        <v>1095</v>
      </c>
      <c r="AP19" s="340" t="s">
        <v>1096</v>
      </c>
      <c r="AQ19" s="341" t="s">
        <v>1097</v>
      </c>
      <c r="AR19" s="339" t="s">
        <v>1098</v>
      </c>
      <c r="AS19" s="344" t="s">
        <v>1099</v>
      </c>
    </row>
    <row r="20" spans="1:45" s="47" customFormat="1" ht="60" customHeight="1">
      <c r="A20" s="159" t="s">
        <v>49</v>
      </c>
      <c r="B20" s="64" t="s">
        <v>50</v>
      </c>
      <c r="C20" s="90" t="s">
        <v>51</v>
      </c>
      <c r="D20" s="78" t="s">
        <v>52</v>
      </c>
      <c r="E20" s="312" t="s">
        <v>53</v>
      </c>
      <c r="F20" s="313" t="s">
        <v>54</v>
      </c>
      <c r="G20" s="64" t="s">
        <v>55</v>
      </c>
      <c r="H20" s="65" t="s">
        <v>56</v>
      </c>
      <c r="I20" s="64" t="s">
        <v>57</v>
      </c>
      <c r="J20" s="66" t="s">
        <v>58</v>
      </c>
      <c r="K20" s="357">
        <v>110448000</v>
      </c>
      <c r="L20" s="360" t="s">
        <v>59</v>
      </c>
      <c r="M20" s="375" t="s">
        <v>60</v>
      </c>
      <c r="N20" s="360" t="s">
        <v>61</v>
      </c>
      <c r="O20" s="360"/>
      <c r="P20" s="360"/>
      <c r="Q20" s="360"/>
      <c r="R20" s="360"/>
      <c r="S20" s="360" t="s">
        <v>62</v>
      </c>
      <c r="T20" s="371">
        <f>SUM(U20:X20)</f>
        <v>4</v>
      </c>
      <c r="U20" s="371">
        <v>1</v>
      </c>
      <c r="V20" s="371">
        <v>1</v>
      </c>
      <c r="W20" s="371">
        <v>1</v>
      </c>
      <c r="X20" s="371">
        <v>1</v>
      </c>
      <c r="Y20" s="438" t="s">
        <v>63</v>
      </c>
      <c r="Z20" s="360" t="s">
        <v>64</v>
      </c>
      <c r="AA20" s="368" t="s">
        <v>65</v>
      </c>
      <c r="AB20" s="439" t="s">
        <v>66</v>
      </c>
      <c r="AC20" s="360"/>
      <c r="AD20" s="360"/>
      <c r="AE20" s="357">
        <f>K20</f>
        <v>110448000</v>
      </c>
      <c r="AF20" s="15">
        <v>0</v>
      </c>
      <c r="AJ20" s="546">
        <f>AK20+AL20+AM20+AN20</f>
        <v>0</v>
      </c>
      <c r="AK20" s="546">
        <v>0</v>
      </c>
      <c r="AL20" s="546"/>
      <c r="AM20" s="546"/>
      <c r="AN20" s="546"/>
      <c r="AO20" s="546">
        <f>+AP20+AQ20+AR20+AS20</f>
        <v>0</v>
      </c>
      <c r="AP20" s="546">
        <v>0</v>
      </c>
    </row>
    <row r="21" spans="1:45" s="47" customFormat="1" ht="60" customHeight="1">
      <c r="A21" s="159" t="s">
        <v>49</v>
      </c>
      <c r="B21" s="64" t="s">
        <v>50</v>
      </c>
      <c r="C21" s="90" t="s">
        <v>51</v>
      </c>
      <c r="D21" s="78" t="s">
        <v>52</v>
      </c>
      <c r="E21" s="312" t="s">
        <v>53</v>
      </c>
      <c r="F21" s="313" t="s">
        <v>70</v>
      </c>
      <c r="G21" s="64" t="s">
        <v>55</v>
      </c>
      <c r="H21" s="65" t="s">
        <v>56</v>
      </c>
      <c r="I21" s="64" t="s">
        <v>57</v>
      </c>
      <c r="J21" s="66" t="s">
        <v>58</v>
      </c>
      <c r="K21" s="361">
        <v>24551983</v>
      </c>
      <c r="L21" s="360" t="s">
        <v>71</v>
      </c>
      <c r="M21" s="375" t="s">
        <v>60</v>
      </c>
      <c r="N21" s="360" t="s">
        <v>61</v>
      </c>
      <c r="O21" s="360"/>
      <c r="P21" s="360"/>
      <c r="Q21" s="360"/>
      <c r="R21" s="360"/>
      <c r="S21" s="360" t="s">
        <v>62</v>
      </c>
      <c r="T21" s="371">
        <f t="shared" ref="T21:T83" si="0">SUM(U21:X21)</f>
        <v>700</v>
      </c>
      <c r="U21" s="371">
        <v>100</v>
      </c>
      <c r="V21" s="371">
        <v>200</v>
      </c>
      <c r="W21" s="371">
        <v>200</v>
      </c>
      <c r="X21" s="371">
        <v>200</v>
      </c>
      <c r="Y21" s="438" t="s">
        <v>72</v>
      </c>
      <c r="Z21" s="360" t="s">
        <v>64</v>
      </c>
      <c r="AA21" s="368" t="s">
        <v>65</v>
      </c>
      <c r="AB21" s="439" t="s">
        <v>66</v>
      </c>
      <c r="AC21" s="360"/>
      <c r="AD21" s="360"/>
      <c r="AE21" s="357">
        <f t="shared" ref="AE21:AE84" si="1">K21</f>
        <v>24551983</v>
      </c>
      <c r="AF21" s="15">
        <v>252</v>
      </c>
      <c r="AJ21" s="546">
        <f t="shared" ref="AJ21:AJ84" si="2">AK21+AL21+AM21+AN21</f>
        <v>0</v>
      </c>
      <c r="AK21" s="546">
        <v>0</v>
      </c>
      <c r="AL21" s="546"/>
      <c r="AM21" s="546"/>
      <c r="AN21" s="546"/>
      <c r="AO21" s="546">
        <f t="shared" ref="AO21:AO84" si="3">+AP21+AQ21+AR21+AS21</f>
        <v>0</v>
      </c>
      <c r="AP21" s="546">
        <v>0</v>
      </c>
    </row>
    <row r="22" spans="1:45" s="47" customFormat="1" ht="60" customHeight="1">
      <c r="A22" s="159" t="s">
        <v>49</v>
      </c>
      <c r="B22" s="64" t="s">
        <v>50</v>
      </c>
      <c r="C22" s="90" t="s">
        <v>51</v>
      </c>
      <c r="D22" s="78" t="s">
        <v>52</v>
      </c>
      <c r="E22" s="312" t="s">
        <v>73</v>
      </c>
      <c r="F22" s="313" t="s">
        <v>70</v>
      </c>
      <c r="G22" s="64" t="s">
        <v>55</v>
      </c>
      <c r="H22" s="65" t="s">
        <v>56</v>
      </c>
      <c r="I22" s="64" t="s">
        <v>57</v>
      </c>
      <c r="J22" s="66" t="s">
        <v>58</v>
      </c>
      <c r="K22" s="361">
        <v>66220017</v>
      </c>
      <c r="L22" s="362" t="s">
        <v>74</v>
      </c>
      <c r="M22" s="375" t="s">
        <v>60</v>
      </c>
      <c r="N22" s="360" t="s">
        <v>61</v>
      </c>
      <c r="O22" s="362"/>
      <c r="P22" s="362"/>
      <c r="Q22" s="362"/>
      <c r="R22" s="362"/>
      <c r="S22" s="360" t="s">
        <v>75</v>
      </c>
      <c r="T22" s="371">
        <f t="shared" si="0"/>
        <v>10000</v>
      </c>
      <c r="U22" s="371">
        <v>2500</v>
      </c>
      <c r="V22" s="371">
        <v>2500</v>
      </c>
      <c r="W22" s="371">
        <v>2500</v>
      </c>
      <c r="X22" s="371">
        <v>2500</v>
      </c>
      <c r="Y22" s="438" t="s">
        <v>76</v>
      </c>
      <c r="Z22" s="360" t="s">
        <v>64</v>
      </c>
      <c r="AA22" s="368" t="s">
        <v>65</v>
      </c>
      <c r="AB22" s="439" t="s">
        <v>66</v>
      </c>
      <c r="AC22" s="360"/>
      <c r="AD22" s="360"/>
      <c r="AE22" s="357">
        <f t="shared" si="1"/>
        <v>66220017</v>
      </c>
      <c r="AF22" s="15">
        <v>0</v>
      </c>
      <c r="AJ22" s="546">
        <f t="shared" si="2"/>
        <v>29123700</v>
      </c>
      <c r="AK22" s="546">
        <v>29123700</v>
      </c>
      <c r="AL22" s="546"/>
      <c r="AM22" s="546"/>
      <c r="AN22" s="546"/>
      <c r="AO22" s="546">
        <f t="shared" si="3"/>
        <v>0</v>
      </c>
      <c r="AP22" s="546">
        <v>0</v>
      </c>
    </row>
    <row r="23" spans="1:45" s="47" customFormat="1" ht="60" customHeight="1">
      <c r="A23" s="159" t="s">
        <v>49</v>
      </c>
      <c r="B23" s="64" t="s">
        <v>50</v>
      </c>
      <c r="C23" s="90" t="s">
        <v>51</v>
      </c>
      <c r="D23" s="78" t="s">
        <v>52</v>
      </c>
      <c r="E23" s="312" t="s">
        <v>73</v>
      </c>
      <c r="F23" s="313" t="s">
        <v>70</v>
      </c>
      <c r="G23" s="64" t="s">
        <v>55</v>
      </c>
      <c r="H23" s="65" t="s">
        <v>56</v>
      </c>
      <c r="I23" s="64" t="s">
        <v>57</v>
      </c>
      <c r="J23" s="66" t="s">
        <v>58</v>
      </c>
      <c r="K23" s="361">
        <v>50000000</v>
      </c>
      <c r="L23" s="362" t="s">
        <v>77</v>
      </c>
      <c r="M23" s="375" t="s">
        <v>78</v>
      </c>
      <c r="N23" s="440" t="s">
        <v>79</v>
      </c>
      <c r="O23" s="362" t="s">
        <v>80</v>
      </c>
      <c r="P23" s="362" t="s">
        <v>81</v>
      </c>
      <c r="Q23" s="362" t="s">
        <v>82</v>
      </c>
      <c r="R23" s="362" t="s">
        <v>83</v>
      </c>
      <c r="S23" s="360" t="s">
        <v>62</v>
      </c>
      <c r="T23" s="371">
        <f t="shared" si="0"/>
        <v>1</v>
      </c>
      <c r="U23" s="371"/>
      <c r="V23" s="371"/>
      <c r="W23" s="371">
        <v>1</v>
      </c>
      <c r="X23" s="371"/>
      <c r="Y23" s="438" t="s">
        <v>84</v>
      </c>
      <c r="Z23" s="360" t="s">
        <v>64</v>
      </c>
      <c r="AA23" s="368" t="s">
        <v>65</v>
      </c>
      <c r="AB23" s="439" t="s">
        <v>66</v>
      </c>
      <c r="AC23" s="360"/>
      <c r="AD23" s="360"/>
      <c r="AE23" s="357">
        <f t="shared" si="1"/>
        <v>50000000</v>
      </c>
      <c r="AF23" s="15">
        <v>0</v>
      </c>
      <c r="AJ23" s="546">
        <f t="shared" si="2"/>
        <v>0</v>
      </c>
      <c r="AK23" s="546">
        <v>0</v>
      </c>
      <c r="AL23" s="546"/>
      <c r="AM23" s="546"/>
      <c r="AN23" s="546"/>
      <c r="AO23" s="546">
        <f t="shared" si="3"/>
        <v>0</v>
      </c>
      <c r="AP23" s="546">
        <v>0</v>
      </c>
    </row>
    <row r="24" spans="1:45" ht="60" customHeight="1">
      <c r="A24" s="159" t="s">
        <v>49</v>
      </c>
      <c r="B24" s="78" t="s">
        <v>50</v>
      </c>
      <c r="C24" s="78" t="s">
        <v>51</v>
      </c>
      <c r="D24" s="78" t="s">
        <v>85</v>
      </c>
      <c r="E24" s="256" t="s">
        <v>86</v>
      </c>
      <c r="F24" s="70" t="s">
        <v>87</v>
      </c>
      <c r="G24" s="71" t="s">
        <v>88</v>
      </c>
      <c r="H24" s="72" t="s">
        <v>89</v>
      </c>
      <c r="I24" s="71" t="s">
        <v>90</v>
      </c>
      <c r="J24" s="330" t="s">
        <v>91</v>
      </c>
      <c r="K24" s="363">
        <v>25000000</v>
      </c>
      <c r="L24" s="364" t="s">
        <v>92</v>
      </c>
      <c r="M24" s="441" t="s">
        <v>93</v>
      </c>
      <c r="N24" s="441" t="s">
        <v>94</v>
      </c>
      <c r="O24" s="442"/>
      <c r="P24" s="442"/>
      <c r="Q24" s="442"/>
      <c r="R24" s="442"/>
      <c r="S24" s="364" t="s">
        <v>62</v>
      </c>
      <c r="T24" s="443">
        <f t="shared" si="0"/>
        <v>4</v>
      </c>
      <c r="U24" s="443">
        <v>1</v>
      </c>
      <c r="V24" s="443">
        <v>1</v>
      </c>
      <c r="W24" s="443">
        <v>1</v>
      </c>
      <c r="X24" s="443">
        <v>1</v>
      </c>
      <c r="Y24" s="444" t="s">
        <v>95</v>
      </c>
      <c r="Z24" s="364" t="s">
        <v>96</v>
      </c>
      <c r="AA24" s="445" t="s">
        <v>97</v>
      </c>
      <c r="AB24" s="434" t="s">
        <v>66</v>
      </c>
      <c r="AC24" s="446"/>
      <c r="AD24" s="434"/>
      <c r="AE24" s="447">
        <f t="shared" si="1"/>
        <v>25000000</v>
      </c>
      <c r="AF24" s="15">
        <v>1</v>
      </c>
      <c r="AJ24" s="546">
        <f t="shared" si="2"/>
        <v>0</v>
      </c>
      <c r="AK24" s="546">
        <v>0</v>
      </c>
      <c r="AL24" s="546"/>
      <c r="AM24" s="546"/>
      <c r="AN24" s="546"/>
      <c r="AO24" s="546">
        <f t="shared" si="3"/>
        <v>0</v>
      </c>
      <c r="AP24" s="546">
        <v>0</v>
      </c>
    </row>
    <row r="25" spans="1:45" ht="60" customHeight="1">
      <c r="A25" s="159" t="s">
        <v>49</v>
      </c>
      <c r="B25" s="78" t="s">
        <v>50</v>
      </c>
      <c r="C25" s="78" t="s">
        <v>51</v>
      </c>
      <c r="D25" s="78" t="s">
        <v>85</v>
      </c>
      <c r="E25" s="256" t="s">
        <v>86</v>
      </c>
      <c r="F25" s="70" t="s">
        <v>87</v>
      </c>
      <c r="G25" s="71" t="s">
        <v>88</v>
      </c>
      <c r="H25" s="72" t="s">
        <v>89</v>
      </c>
      <c r="I25" s="71" t="s">
        <v>90</v>
      </c>
      <c r="J25" s="330" t="s">
        <v>91</v>
      </c>
      <c r="K25" s="365">
        <f>100000000+316950265</f>
        <v>416950265</v>
      </c>
      <c r="L25" s="364" t="s">
        <v>92</v>
      </c>
      <c r="M25" s="448" t="s">
        <v>93</v>
      </c>
      <c r="N25" s="449" t="s">
        <v>100</v>
      </c>
      <c r="O25" s="450"/>
      <c r="P25" s="450"/>
      <c r="Q25" s="450"/>
      <c r="R25" s="450"/>
      <c r="S25" s="434" t="s">
        <v>62</v>
      </c>
      <c r="T25" s="451">
        <f t="shared" si="0"/>
        <v>4</v>
      </c>
      <c r="U25" s="451">
        <v>1</v>
      </c>
      <c r="V25" s="451">
        <v>1</v>
      </c>
      <c r="W25" s="451">
        <v>1</v>
      </c>
      <c r="X25" s="451">
        <v>1</v>
      </c>
      <c r="Y25" s="444" t="s">
        <v>101</v>
      </c>
      <c r="Z25" s="364" t="s">
        <v>64</v>
      </c>
      <c r="AA25" s="445" t="s">
        <v>65</v>
      </c>
      <c r="AB25" s="434" t="s">
        <v>66</v>
      </c>
      <c r="AC25" s="446"/>
      <c r="AD25" s="434"/>
      <c r="AE25" s="447">
        <f t="shared" si="1"/>
        <v>416950265</v>
      </c>
      <c r="AF25" s="15">
        <v>1</v>
      </c>
      <c r="AJ25" s="546">
        <f t="shared" si="2"/>
        <v>0</v>
      </c>
      <c r="AK25" s="546">
        <v>0</v>
      </c>
      <c r="AL25" s="546"/>
      <c r="AM25" s="546"/>
      <c r="AN25" s="546"/>
      <c r="AO25" s="546">
        <f t="shared" si="3"/>
        <v>0</v>
      </c>
      <c r="AP25" s="546">
        <v>0</v>
      </c>
    </row>
    <row r="26" spans="1:45" ht="60" customHeight="1">
      <c r="A26" s="159" t="s">
        <v>49</v>
      </c>
      <c r="B26" s="78" t="s">
        <v>50</v>
      </c>
      <c r="C26" s="78" t="s">
        <v>51</v>
      </c>
      <c r="D26" s="78" t="s">
        <v>85</v>
      </c>
      <c r="E26" s="256" t="s">
        <v>86</v>
      </c>
      <c r="F26" s="70" t="s">
        <v>87</v>
      </c>
      <c r="G26" s="71" t="s">
        <v>88</v>
      </c>
      <c r="H26" s="72" t="s">
        <v>89</v>
      </c>
      <c r="I26" s="71" t="s">
        <v>90</v>
      </c>
      <c r="J26" s="330" t="s">
        <v>91</v>
      </c>
      <c r="K26" s="363">
        <v>170913000</v>
      </c>
      <c r="L26" s="364" t="s">
        <v>102</v>
      </c>
      <c r="M26" s="452" t="s">
        <v>103</v>
      </c>
      <c r="N26" s="453" t="s">
        <v>104</v>
      </c>
      <c r="O26" s="442"/>
      <c r="P26" s="442"/>
      <c r="Q26" s="442"/>
      <c r="R26" s="442"/>
      <c r="S26" s="364" t="s">
        <v>62</v>
      </c>
      <c r="T26" s="443">
        <f t="shared" si="0"/>
        <v>4</v>
      </c>
      <c r="U26" s="443">
        <v>1</v>
      </c>
      <c r="V26" s="443">
        <v>1</v>
      </c>
      <c r="W26" s="443">
        <v>1</v>
      </c>
      <c r="X26" s="443">
        <v>1</v>
      </c>
      <c r="Y26" s="444" t="s">
        <v>105</v>
      </c>
      <c r="Z26" s="434" t="s">
        <v>64</v>
      </c>
      <c r="AA26" s="446" t="s">
        <v>65</v>
      </c>
      <c r="AB26" s="434" t="s">
        <v>66</v>
      </c>
      <c r="AC26" s="446"/>
      <c r="AD26" s="434"/>
      <c r="AE26" s="447">
        <f t="shared" si="1"/>
        <v>170913000</v>
      </c>
      <c r="AF26" s="15">
        <v>1</v>
      </c>
      <c r="AJ26" s="546">
        <f t="shared" si="2"/>
        <v>52640196</v>
      </c>
      <c r="AK26" s="546">
        <v>52640196</v>
      </c>
      <c r="AL26" s="546"/>
      <c r="AM26" s="546"/>
      <c r="AN26" s="546"/>
      <c r="AO26" s="546">
        <f t="shared" si="3"/>
        <v>17718690</v>
      </c>
      <c r="AP26" s="546">
        <v>17718690</v>
      </c>
    </row>
    <row r="27" spans="1:45" ht="60" customHeight="1">
      <c r="A27" s="159" t="s">
        <v>49</v>
      </c>
      <c r="B27" s="78" t="s">
        <v>50</v>
      </c>
      <c r="C27" s="78" t="s">
        <v>51</v>
      </c>
      <c r="D27" s="78" t="s">
        <v>85</v>
      </c>
      <c r="E27" s="256" t="s">
        <v>86</v>
      </c>
      <c r="F27" s="70" t="s">
        <v>87</v>
      </c>
      <c r="G27" s="71" t="s">
        <v>88</v>
      </c>
      <c r="H27" s="72" t="s">
        <v>89</v>
      </c>
      <c r="I27" s="71" t="s">
        <v>90</v>
      </c>
      <c r="J27" s="330" t="s">
        <v>91</v>
      </c>
      <c r="K27" s="363">
        <v>100000000</v>
      </c>
      <c r="L27" s="364" t="s">
        <v>106</v>
      </c>
      <c r="M27" s="441" t="s">
        <v>78</v>
      </c>
      <c r="N27" s="453" t="s">
        <v>79</v>
      </c>
      <c r="O27" s="442" t="s">
        <v>107</v>
      </c>
      <c r="P27" s="442" t="s">
        <v>108</v>
      </c>
      <c r="Q27" s="442" t="s">
        <v>83</v>
      </c>
      <c r="R27" s="442" t="s">
        <v>83</v>
      </c>
      <c r="S27" s="364" t="s">
        <v>62</v>
      </c>
      <c r="T27" s="443">
        <f t="shared" si="0"/>
        <v>1</v>
      </c>
      <c r="U27" s="443">
        <v>0</v>
      </c>
      <c r="V27" s="443">
        <v>0</v>
      </c>
      <c r="W27" s="443">
        <v>0</v>
      </c>
      <c r="X27" s="443">
        <v>1</v>
      </c>
      <c r="Y27" s="444" t="s">
        <v>109</v>
      </c>
      <c r="Z27" s="434" t="s">
        <v>64</v>
      </c>
      <c r="AA27" s="446" t="s">
        <v>65</v>
      </c>
      <c r="AB27" s="434" t="s">
        <v>66</v>
      </c>
      <c r="AC27" s="446"/>
      <c r="AD27" s="434"/>
      <c r="AE27" s="447">
        <f t="shared" si="1"/>
        <v>100000000</v>
      </c>
      <c r="AF27" s="15">
        <v>0</v>
      </c>
      <c r="AJ27" s="546">
        <f t="shared" si="2"/>
        <v>0</v>
      </c>
      <c r="AK27" s="546">
        <v>0</v>
      </c>
      <c r="AL27" s="546"/>
      <c r="AM27" s="546"/>
      <c r="AN27" s="546"/>
      <c r="AO27" s="546">
        <f t="shared" si="3"/>
        <v>0</v>
      </c>
      <c r="AP27" s="546">
        <v>0</v>
      </c>
    </row>
    <row r="28" spans="1:45" ht="60" customHeight="1">
      <c r="A28" s="159" t="s">
        <v>49</v>
      </c>
      <c r="B28" s="78" t="s">
        <v>50</v>
      </c>
      <c r="C28" s="78" t="s">
        <v>51</v>
      </c>
      <c r="D28" s="78" t="s">
        <v>85</v>
      </c>
      <c r="E28" s="256" t="s">
        <v>86</v>
      </c>
      <c r="F28" s="70" t="s">
        <v>87</v>
      </c>
      <c r="G28" s="71" t="s">
        <v>88</v>
      </c>
      <c r="H28" s="72" t="s">
        <v>89</v>
      </c>
      <c r="I28" s="71" t="s">
        <v>90</v>
      </c>
      <c r="J28" s="330" t="s">
        <v>91</v>
      </c>
      <c r="K28" s="363">
        <v>77087000</v>
      </c>
      <c r="L28" s="364" t="s">
        <v>110</v>
      </c>
      <c r="M28" s="448" t="s">
        <v>111</v>
      </c>
      <c r="N28" s="454" t="s">
        <v>112</v>
      </c>
      <c r="O28" s="450"/>
      <c r="P28" s="450"/>
      <c r="Q28" s="450"/>
      <c r="R28" s="450"/>
      <c r="S28" s="434" t="s">
        <v>62</v>
      </c>
      <c r="T28" s="451">
        <f t="shared" si="0"/>
        <v>4</v>
      </c>
      <c r="U28" s="455">
        <v>1</v>
      </c>
      <c r="V28" s="455">
        <v>1</v>
      </c>
      <c r="W28" s="455">
        <v>1</v>
      </c>
      <c r="X28" s="455">
        <v>1</v>
      </c>
      <c r="Y28" s="364" t="s">
        <v>113</v>
      </c>
      <c r="Z28" s="434" t="s">
        <v>64</v>
      </c>
      <c r="AA28" s="446" t="s">
        <v>65</v>
      </c>
      <c r="AB28" s="434" t="s">
        <v>66</v>
      </c>
      <c r="AC28" s="446"/>
      <c r="AD28" s="434"/>
      <c r="AE28" s="447">
        <f t="shared" si="1"/>
        <v>77087000</v>
      </c>
      <c r="AF28" s="15">
        <v>1</v>
      </c>
      <c r="AJ28" s="546">
        <f t="shared" si="2"/>
        <v>15364277</v>
      </c>
      <c r="AK28" s="546">
        <v>15364277</v>
      </c>
      <c r="AL28" s="546"/>
      <c r="AM28" s="546"/>
      <c r="AN28" s="546"/>
      <c r="AO28" s="546">
        <f t="shared" si="3"/>
        <v>15364277</v>
      </c>
      <c r="AP28" s="546">
        <v>15364277</v>
      </c>
    </row>
    <row r="29" spans="1:45" s="47" customFormat="1" ht="60" customHeight="1">
      <c r="A29" s="78" t="s">
        <v>49</v>
      </c>
      <c r="B29" s="78" t="s">
        <v>50</v>
      </c>
      <c r="C29" s="78" t="s">
        <v>51</v>
      </c>
      <c r="D29" s="78" t="s">
        <v>114</v>
      </c>
      <c r="E29" s="312" t="s">
        <v>115</v>
      </c>
      <c r="F29" s="74" t="s">
        <v>116</v>
      </c>
      <c r="G29" s="75" t="s">
        <v>117</v>
      </c>
      <c r="H29" s="319" t="s">
        <v>118</v>
      </c>
      <c r="I29" s="75" t="s">
        <v>119</v>
      </c>
      <c r="J29" s="76" t="s">
        <v>120</v>
      </c>
      <c r="K29" s="367">
        <v>19055488253</v>
      </c>
      <c r="L29" s="360" t="s">
        <v>121</v>
      </c>
      <c r="M29" s="369" t="s">
        <v>60</v>
      </c>
      <c r="N29" s="371" t="s">
        <v>122</v>
      </c>
      <c r="O29" s="369"/>
      <c r="P29" s="369"/>
      <c r="Q29" s="369"/>
      <c r="R29" s="369"/>
      <c r="S29" s="360" t="s">
        <v>62</v>
      </c>
      <c r="T29" s="371">
        <f t="shared" si="0"/>
        <v>4</v>
      </c>
      <c r="U29" s="371">
        <v>1</v>
      </c>
      <c r="V29" s="371">
        <v>1</v>
      </c>
      <c r="W29" s="371">
        <v>1</v>
      </c>
      <c r="X29" s="371">
        <v>1</v>
      </c>
      <c r="Y29" s="456" t="s">
        <v>123</v>
      </c>
      <c r="Z29" s="360" t="s">
        <v>124</v>
      </c>
      <c r="AA29" s="368" t="s">
        <v>121</v>
      </c>
      <c r="AB29" s="368" t="s">
        <v>66</v>
      </c>
      <c r="AC29" s="360"/>
      <c r="AD29" s="457"/>
      <c r="AE29" s="357">
        <f t="shared" si="1"/>
        <v>19055488253</v>
      </c>
      <c r="AF29" s="15">
        <v>1</v>
      </c>
      <c r="AJ29" s="546">
        <f t="shared" si="2"/>
        <v>1395588127</v>
      </c>
      <c r="AK29" s="546">
        <v>1395588127</v>
      </c>
      <c r="AL29" s="546"/>
      <c r="AM29" s="546"/>
      <c r="AN29" s="546"/>
      <c r="AO29" s="546">
        <f t="shared" si="3"/>
        <v>1395588127</v>
      </c>
      <c r="AP29" s="546">
        <v>1395588127</v>
      </c>
    </row>
    <row r="30" spans="1:45" s="47" customFormat="1" ht="60" customHeight="1">
      <c r="A30" s="78" t="s">
        <v>49</v>
      </c>
      <c r="B30" s="78" t="s">
        <v>50</v>
      </c>
      <c r="C30" s="78" t="s">
        <v>51</v>
      </c>
      <c r="D30" s="78" t="s">
        <v>114</v>
      </c>
      <c r="E30" s="312" t="s">
        <v>115</v>
      </c>
      <c r="F30" s="74" t="s">
        <v>116</v>
      </c>
      <c r="G30" s="75" t="s">
        <v>117</v>
      </c>
      <c r="H30" s="65" t="s">
        <v>56</v>
      </c>
      <c r="I30" s="75" t="s">
        <v>119</v>
      </c>
      <c r="J30" s="76" t="s">
        <v>120</v>
      </c>
      <c r="K30" s="367">
        <v>1720294000</v>
      </c>
      <c r="L30" s="360" t="s">
        <v>126</v>
      </c>
      <c r="M30" s="368" t="s">
        <v>60</v>
      </c>
      <c r="N30" s="371" t="s">
        <v>127</v>
      </c>
      <c r="O30" s="369"/>
      <c r="P30" s="369"/>
      <c r="Q30" s="369"/>
      <c r="R30" s="369"/>
      <c r="S30" s="360" t="s">
        <v>62</v>
      </c>
      <c r="T30" s="371">
        <f t="shared" si="0"/>
        <v>2332</v>
      </c>
      <c r="U30" s="371">
        <v>583</v>
      </c>
      <c r="V30" s="371">
        <v>583</v>
      </c>
      <c r="W30" s="371">
        <v>583</v>
      </c>
      <c r="X30" s="371">
        <v>583</v>
      </c>
      <c r="Y30" s="456" t="s">
        <v>128</v>
      </c>
      <c r="Z30" s="360" t="s">
        <v>64</v>
      </c>
      <c r="AA30" s="360" t="s">
        <v>65</v>
      </c>
      <c r="AB30" s="368" t="s">
        <v>66</v>
      </c>
      <c r="AC30" s="360"/>
      <c r="AD30" s="452"/>
      <c r="AE30" s="357">
        <f t="shared" si="1"/>
        <v>1720294000</v>
      </c>
      <c r="AF30" s="15">
        <v>652</v>
      </c>
      <c r="AJ30" s="546">
        <f t="shared" si="2"/>
        <v>374413438</v>
      </c>
      <c r="AK30" s="546">
        <v>374413438</v>
      </c>
      <c r="AL30" s="546"/>
      <c r="AM30" s="546"/>
      <c r="AN30" s="546"/>
      <c r="AO30" s="546">
        <f t="shared" si="3"/>
        <v>374413438</v>
      </c>
      <c r="AP30" s="546">
        <v>374413438</v>
      </c>
    </row>
    <row r="31" spans="1:45" s="47" customFormat="1" ht="60" customHeight="1">
      <c r="A31" s="78" t="s">
        <v>49</v>
      </c>
      <c r="B31" s="64" t="s">
        <v>50</v>
      </c>
      <c r="C31" s="90" t="s">
        <v>51</v>
      </c>
      <c r="D31" s="78" t="s">
        <v>114</v>
      </c>
      <c r="E31" s="312" t="s">
        <v>115</v>
      </c>
      <c r="F31" s="74" t="s">
        <v>116</v>
      </c>
      <c r="G31" s="75" t="s">
        <v>117</v>
      </c>
      <c r="H31" s="65" t="s">
        <v>56</v>
      </c>
      <c r="I31" s="75" t="s">
        <v>119</v>
      </c>
      <c r="J31" s="76" t="s">
        <v>120</v>
      </c>
      <c r="K31" s="357">
        <v>347000000</v>
      </c>
      <c r="L31" s="360" t="s">
        <v>126</v>
      </c>
      <c r="M31" s="368" t="s">
        <v>60</v>
      </c>
      <c r="N31" s="371" t="s">
        <v>127</v>
      </c>
      <c r="O31" s="360"/>
      <c r="P31" s="360"/>
      <c r="Q31" s="360"/>
      <c r="R31" s="360"/>
      <c r="S31" s="360" t="s">
        <v>62</v>
      </c>
      <c r="T31" s="371">
        <f t="shared" si="0"/>
        <v>2332</v>
      </c>
      <c r="U31" s="371">
        <v>583</v>
      </c>
      <c r="V31" s="371">
        <v>583</v>
      </c>
      <c r="W31" s="371">
        <v>583</v>
      </c>
      <c r="X31" s="371">
        <v>583</v>
      </c>
      <c r="Y31" s="456" t="s">
        <v>129</v>
      </c>
      <c r="Z31" s="360" t="s">
        <v>124</v>
      </c>
      <c r="AA31" s="445" t="s">
        <v>121</v>
      </c>
      <c r="AB31" s="360" t="s">
        <v>66</v>
      </c>
      <c r="AC31" s="360"/>
      <c r="AD31" s="452"/>
      <c r="AE31" s="357">
        <f t="shared" si="1"/>
        <v>347000000</v>
      </c>
      <c r="AF31" s="15">
        <v>652</v>
      </c>
      <c r="AJ31" s="546">
        <f t="shared" si="2"/>
        <v>147646926</v>
      </c>
      <c r="AK31" s="546">
        <v>147646926</v>
      </c>
      <c r="AL31" s="546"/>
      <c r="AM31" s="546"/>
      <c r="AN31" s="546"/>
      <c r="AO31" s="546">
        <f t="shared" si="3"/>
        <v>0</v>
      </c>
      <c r="AP31" s="546">
        <v>0</v>
      </c>
    </row>
    <row r="32" spans="1:45" s="47" customFormat="1" ht="60" customHeight="1">
      <c r="A32" s="78" t="s">
        <v>49</v>
      </c>
      <c r="B32" s="78" t="s">
        <v>50</v>
      </c>
      <c r="C32" s="78" t="s">
        <v>51</v>
      </c>
      <c r="D32" s="78" t="s">
        <v>114</v>
      </c>
      <c r="E32" s="312" t="s">
        <v>115</v>
      </c>
      <c r="F32" s="74" t="s">
        <v>116</v>
      </c>
      <c r="G32" s="75" t="s">
        <v>117</v>
      </c>
      <c r="H32" s="65" t="s">
        <v>56</v>
      </c>
      <c r="I32" s="75" t="s">
        <v>119</v>
      </c>
      <c r="J32" s="76" t="s">
        <v>120</v>
      </c>
      <c r="K32" s="357">
        <v>123492000</v>
      </c>
      <c r="L32" s="360" t="s">
        <v>126</v>
      </c>
      <c r="M32" s="368" t="s">
        <v>60</v>
      </c>
      <c r="N32" s="371" t="s">
        <v>130</v>
      </c>
      <c r="O32" s="368"/>
      <c r="P32" s="368"/>
      <c r="Q32" s="368"/>
      <c r="R32" s="368"/>
      <c r="S32" s="360" t="s">
        <v>62</v>
      </c>
      <c r="T32" s="371">
        <f t="shared" si="0"/>
        <v>2332</v>
      </c>
      <c r="U32" s="371">
        <v>583</v>
      </c>
      <c r="V32" s="371">
        <v>583</v>
      </c>
      <c r="W32" s="371">
        <v>583</v>
      </c>
      <c r="X32" s="371">
        <v>583</v>
      </c>
      <c r="Y32" s="456" t="s">
        <v>131</v>
      </c>
      <c r="Z32" s="360" t="s">
        <v>96</v>
      </c>
      <c r="AA32" s="368" t="s">
        <v>132</v>
      </c>
      <c r="AB32" s="360" t="s">
        <v>66</v>
      </c>
      <c r="AC32" s="360"/>
      <c r="AD32" s="360"/>
      <c r="AE32" s="357">
        <f t="shared" si="1"/>
        <v>123492000</v>
      </c>
      <c r="AF32" s="15">
        <v>652</v>
      </c>
      <c r="AJ32" s="546">
        <f t="shared" si="2"/>
        <v>41172907</v>
      </c>
      <c r="AK32" s="546">
        <v>41172907</v>
      </c>
      <c r="AL32" s="546"/>
      <c r="AM32" s="546"/>
      <c r="AN32" s="546"/>
      <c r="AO32" s="546">
        <f t="shared" si="3"/>
        <v>41172907</v>
      </c>
      <c r="AP32" s="546">
        <v>41172907</v>
      </c>
    </row>
    <row r="33" spans="1:42" s="47" customFormat="1" ht="60" customHeight="1">
      <c r="A33" s="78" t="s">
        <v>49</v>
      </c>
      <c r="B33" s="78" t="s">
        <v>50</v>
      </c>
      <c r="C33" s="78" t="s">
        <v>51</v>
      </c>
      <c r="D33" s="78" t="s">
        <v>114</v>
      </c>
      <c r="E33" s="312" t="s">
        <v>115</v>
      </c>
      <c r="F33" s="74" t="s">
        <v>116</v>
      </c>
      <c r="G33" s="75" t="s">
        <v>117</v>
      </c>
      <c r="H33" s="65" t="s">
        <v>56</v>
      </c>
      <c r="I33" s="75" t="s">
        <v>119</v>
      </c>
      <c r="J33" s="76" t="s">
        <v>120</v>
      </c>
      <c r="K33" s="367">
        <v>100000000</v>
      </c>
      <c r="L33" s="360" t="s">
        <v>133</v>
      </c>
      <c r="M33" s="368" t="s">
        <v>78</v>
      </c>
      <c r="N33" s="360" t="s">
        <v>79</v>
      </c>
      <c r="O33" s="360" t="s">
        <v>134</v>
      </c>
      <c r="P33" s="360" t="s">
        <v>108</v>
      </c>
      <c r="Q33" s="360" t="s">
        <v>83</v>
      </c>
      <c r="R33" s="360" t="s">
        <v>83</v>
      </c>
      <c r="S33" s="360" t="s">
        <v>62</v>
      </c>
      <c r="T33" s="371">
        <f t="shared" si="0"/>
        <v>3</v>
      </c>
      <c r="U33" s="371">
        <v>0</v>
      </c>
      <c r="V33" s="371">
        <v>0</v>
      </c>
      <c r="W33" s="371">
        <v>1</v>
      </c>
      <c r="X33" s="371">
        <v>2</v>
      </c>
      <c r="Y33" s="456" t="s">
        <v>135</v>
      </c>
      <c r="Z33" s="360" t="s">
        <v>64</v>
      </c>
      <c r="AA33" s="360" t="s">
        <v>65</v>
      </c>
      <c r="AB33" s="360" t="s">
        <v>66</v>
      </c>
      <c r="AC33" s="360"/>
      <c r="AD33" s="457"/>
      <c r="AE33" s="357">
        <f t="shared" si="1"/>
        <v>100000000</v>
      </c>
      <c r="AF33" s="15">
        <v>0</v>
      </c>
      <c r="AJ33" s="546">
        <f t="shared" si="2"/>
        <v>0</v>
      </c>
      <c r="AK33" s="546">
        <v>0</v>
      </c>
      <c r="AL33" s="546"/>
      <c r="AM33" s="546"/>
      <c r="AN33" s="546"/>
      <c r="AO33" s="546">
        <f t="shared" si="3"/>
        <v>0</v>
      </c>
      <c r="AP33" s="546">
        <v>0</v>
      </c>
    </row>
    <row r="34" spans="1:42" s="47" customFormat="1" ht="60" customHeight="1">
      <c r="A34" s="78" t="s">
        <v>49</v>
      </c>
      <c r="B34" s="78" t="s">
        <v>50</v>
      </c>
      <c r="C34" s="78" t="s">
        <v>51</v>
      </c>
      <c r="D34" s="78" t="s">
        <v>114</v>
      </c>
      <c r="E34" s="312" t="s">
        <v>115</v>
      </c>
      <c r="F34" s="74" t="s">
        <v>116</v>
      </c>
      <c r="G34" s="75" t="s">
        <v>117</v>
      </c>
      <c r="H34" s="65" t="s">
        <v>56</v>
      </c>
      <c r="I34" s="75" t="s">
        <v>119</v>
      </c>
      <c r="J34" s="76" t="s">
        <v>120</v>
      </c>
      <c r="K34" s="367">
        <v>80000000</v>
      </c>
      <c r="L34" s="360" t="s">
        <v>136</v>
      </c>
      <c r="M34" s="368" t="s">
        <v>60</v>
      </c>
      <c r="N34" s="360" t="s">
        <v>127</v>
      </c>
      <c r="O34" s="368"/>
      <c r="P34" s="368"/>
      <c r="Q34" s="368"/>
      <c r="R34" s="368"/>
      <c r="S34" s="360" t="s">
        <v>62</v>
      </c>
      <c r="T34" s="371">
        <f t="shared" si="0"/>
        <v>170</v>
      </c>
      <c r="U34" s="371">
        <v>0</v>
      </c>
      <c r="V34" s="371">
        <v>0</v>
      </c>
      <c r="W34" s="371">
        <v>85</v>
      </c>
      <c r="X34" s="371">
        <v>85</v>
      </c>
      <c r="Y34" s="456" t="s">
        <v>137</v>
      </c>
      <c r="Z34" s="360" t="s">
        <v>64</v>
      </c>
      <c r="AA34" s="360" t="s">
        <v>65</v>
      </c>
      <c r="AB34" s="360" t="s">
        <v>66</v>
      </c>
      <c r="AC34" s="360"/>
      <c r="AD34" s="457"/>
      <c r="AE34" s="357">
        <f t="shared" si="1"/>
        <v>80000000</v>
      </c>
      <c r="AF34" s="15">
        <v>0</v>
      </c>
      <c r="AJ34" s="546">
        <f t="shared" si="2"/>
        <v>0</v>
      </c>
      <c r="AK34" s="546">
        <v>0</v>
      </c>
      <c r="AL34" s="546"/>
      <c r="AM34" s="546"/>
      <c r="AN34" s="546"/>
      <c r="AO34" s="546">
        <f t="shared" si="3"/>
        <v>0</v>
      </c>
      <c r="AP34" s="546">
        <v>0</v>
      </c>
    </row>
    <row r="35" spans="1:42" s="47" customFormat="1" ht="60" customHeight="1">
      <c r="A35" s="78" t="s">
        <v>49</v>
      </c>
      <c r="B35" s="78" t="s">
        <v>50</v>
      </c>
      <c r="C35" s="78" t="s">
        <v>51</v>
      </c>
      <c r="D35" s="78" t="s">
        <v>114</v>
      </c>
      <c r="E35" s="312" t="s">
        <v>115</v>
      </c>
      <c r="F35" s="74" t="s">
        <v>116</v>
      </c>
      <c r="G35" s="75" t="s">
        <v>117</v>
      </c>
      <c r="H35" s="65" t="s">
        <v>56</v>
      </c>
      <c r="I35" s="75" t="s">
        <v>119</v>
      </c>
      <c r="J35" s="76" t="s">
        <v>120</v>
      </c>
      <c r="K35" s="367">
        <v>800000137</v>
      </c>
      <c r="L35" s="360" t="s">
        <v>138</v>
      </c>
      <c r="M35" s="368" t="s">
        <v>103</v>
      </c>
      <c r="N35" s="360" t="s">
        <v>139</v>
      </c>
      <c r="O35" s="368"/>
      <c r="P35" s="368"/>
      <c r="Q35" s="368"/>
      <c r="R35" s="368"/>
      <c r="S35" s="360" t="s">
        <v>62</v>
      </c>
      <c r="T35" s="371">
        <f t="shared" ref="T35:T36" si="4">SUM(U35:X35)</f>
        <v>12</v>
      </c>
      <c r="U35" s="371">
        <v>3</v>
      </c>
      <c r="V35" s="371">
        <v>3</v>
      </c>
      <c r="W35" s="371">
        <v>3</v>
      </c>
      <c r="X35" s="371">
        <v>3</v>
      </c>
      <c r="Y35" s="456" t="s">
        <v>140</v>
      </c>
      <c r="Z35" s="360" t="s">
        <v>124</v>
      </c>
      <c r="AA35" s="360" t="s">
        <v>121</v>
      </c>
      <c r="AB35" s="360" t="s">
        <v>66</v>
      </c>
      <c r="AC35" s="360"/>
      <c r="AD35" s="457"/>
      <c r="AE35" s="357">
        <f t="shared" si="1"/>
        <v>800000137</v>
      </c>
      <c r="AF35" s="15">
        <v>3</v>
      </c>
      <c r="AJ35" s="546">
        <f t="shared" si="2"/>
        <v>143150137</v>
      </c>
      <c r="AK35" s="546">
        <v>143150137</v>
      </c>
      <c r="AL35" s="546"/>
      <c r="AM35" s="546"/>
      <c r="AN35" s="546"/>
      <c r="AO35" s="546">
        <f t="shared" si="3"/>
        <v>71575069</v>
      </c>
      <c r="AP35" s="546">
        <v>71575069</v>
      </c>
    </row>
    <row r="36" spans="1:42" s="47" customFormat="1" ht="60" customHeight="1">
      <c r="A36" s="159" t="s">
        <v>49</v>
      </c>
      <c r="B36" s="78" t="s">
        <v>50</v>
      </c>
      <c r="C36" s="78" t="s">
        <v>51</v>
      </c>
      <c r="D36" s="78" t="s">
        <v>85</v>
      </c>
      <c r="E36" s="312" t="s">
        <v>115</v>
      </c>
      <c r="F36" s="74" t="s">
        <v>116</v>
      </c>
      <c r="G36" s="75" t="s">
        <v>117</v>
      </c>
      <c r="H36" s="65" t="s">
        <v>56</v>
      </c>
      <c r="I36" s="75" t="s">
        <v>119</v>
      </c>
      <c r="J36" s="76" t="s">
        <v>120</v>
      </c>
      <c r="K36" s="367">
        <v>140000000</v>
      </c>
      <c r="L36" s="360" t="s">
        <v>141</v>
      </c>
      <c r="M36" s="368" t="s">
        <v>103</v>
      </c>
      <c r="N36" s="360" t="s">
        <v>142</v>
      </c>
      <c r="O36" s="368"/>
      <c r="P36" s="368"/>
      <c r="Q36" s="368"/>
      <c r="R36" s="368"/>
      <c r="S36" s="360" t="s">
        <v>62</v>
      </c>
      <c r="T36" s="371">
        <f t="shared" si="4"/>
        <v>4</v>
      </c>
      <c r="U36" s="371">
        <v>0</v>
      </c>
      <c r="V36" s="371">
        <v>0</v>
      </c>
      <c r="W36" s="371">
        <v>2</v>
      </c>
      <c r="X36" s="371">
        <v>2</v>
      </c>
      <c r="Y36" s="456" t="s">
        <v>143</v>
      </c>
      <c r="Z36" s="360" t="s">
        <v>124</v>
      </c>
      <c r="AA36" s="360" t="s">
        <v>121</v>
      </c>
      <c r="AB36" s="360" t="s">
        <v>66</v>
      </c>
      <c r="AC36" s="360"/>
      <c r="AD36" s="457"/>
      <c r="AE36" s="357">
        <f t="shared" si="1"/>
        <v>140000000</v>
      </c>
      <c r="AF36" s="15">
        <v>0</v>
      </c>
      <c r="AJ36" s="546">
        <f t="shared" si="2"/>
        <v>0</v>
      </c>
      <c r="AK36" s="546">
        <v>0</v>
      </c>
      <c r="AL36" s="546"/>
      <c r="AM36" s="546"/>
      <c r="AN36" s="546"/>
      <c r="AO36" s="546">
        <f t="shared" si="3"/>
        <v>0</v>
      </c>
      <c r="AP36" s="546">
        <v>0</v>
      </c>
    </row>
    <row r="37" spans="1:42" s="47" customFormat="1" ht="60" customHeight="1">
      <c r="A37" s="78" t="s">
        <v>49</v>
      </c>
      <c r="B37" s="78" t="s">
        <v>50</v>
      </c>
      <c r="C37" s="78" t="s">
        <v>51</v>
      </c>
      <c r="D37" s="78" t="s">
        <v>114</v>
      </c>
      <c r="E37" s="312" t="s">
        <v>115</v>
      </c>
      <c r="F37" s="74" t="s">
        <v>116</v>
      </c>
      <c r="G37" s="75" t="s">
        <v>117</v>
      </c>
      <c r="H37" s="65" t="s">
        <v>56</v>
      </c>
      <c r="I37" s="75" t="s">
        <v>119</v>
      </c>
      <c r="J37" s="76" t="s">
        <v>120</v>
      </c>
      <c r="K37" s="367">
        <v>426680000</v>
      </c>
      <c r="L37" s="360" t="s">
        <v>144</v>
      </c>
      <c r="M37" s="368" t="s">
        <v>60</v>
      </c>
      <c r="N37" s="360" t="s">
        <v>142</v>
      </c>
      <c r="O37" s="368"/>
      <c r="P37" s="368"/>
      <c r="Q37" s="368"/>
      <c r="R37" s="368"/>
      <c r="S37" s="360" t="s">
        <v>62</v>
      </c>
      <c r="T37" s="371">
        <f t="shared" si="0"/>
        <v>2332</v>
      </c>
      <c r="U37" s="371">
        <v>583</v>
      </c>
      <c r="V37" s="371">
        <v>583</v>
      </c>
      <c r="W37" s="371">
        <v>583</v>
      </c>
      <c r="X37" s="371">
        <v>583</v>
      </c>
      <c r="Y37" s="456" t="s">
        <v>145</v>
      </c>
      <c r="Z37" s="360" t="s">
        <v>96</v>
      </c>
      <c r="AA37" s="368" t="s">
        <v>132</v>
      </c>
      <c r="AB37" s="360" t="s">
        <v>66</v>
      </c>
      <c r="AC37" s="360"/>
      <c r="AD37" s="457"/>
      <c r="AE37" s="357">
        <f t="shared" si="1"/>
        <v>426680000</v>
      </c>
      <c r="AF37" s="15">
        <v>652</v>
      </c>
      <c r="AJ37" s="546">
        <f t="shared" si="2"/>
        <v>247058823</v>
      </c>
      <c r="AK37" s="546">
        <v>247058823</v>
      </c>
      <c r="AL37" s="546"/>
      <c r="AM37" s="546"/>
      <c r="AN37" s="546"/>
      <c r="AO37" s="546">
        <f t="shared" si="3"/>
        <v>83160000</v>
      </c>
      <c r="AP37" s="546">
        <v>83160000</v>
      </c>
    </row>
    <row r="38" spans="1:42" s="47" customFormat="1" ht="60" customHeight="1">
      <c r="A38" s="78" t="s">
        <v>49</v>
      </c>
      <c r="B38" s="78" t="s">
        <v>50</v>
      </c>
      <c r="C38" s="78" t="s">
        <v>51</v>
      </c>
      <c r="D38" s="78" t="s">
        <v>85</v>
      </c>
      <c r="E38" s="321" t="s">
        <v>146</v>
      </c>
      <c r="F38" s="64" t="s">
        <v>147</v>
      </c>
      <c r="G38" s="78" t="s">
        <v>55</v>
      </c>
      <c r="H38" s="65" t="s">
        <v>56</v>
      </c>
      <c r="I38" s="78" t="s">
        <v>148</v>
      </c>
      <c r="J38" s="78" t="s">
        <v>149</v>
      </c>
      <c r="K38" s="367">
        <v>100000000</v>
      </c>
      <c r="L38" s="368" t="s">
        <v>150</v>
      </c>
      <c r="M38" s="368" t="s">
        <v>151</v>
      </c>
      <c r="N38" s="458" t="s">
        <v>152</v>
      </c>
      <c r="O38" s="360" t="s">
        <v>153</v>
      </c>
      <c r="P38" s="360" t="s">
        <v>154</v>
      </c>
      <c r="Q38" s="360" t="s">
        <v>83</v>
      </c>
      <c r="R38" s="360" t="s">
        <v>83</v>
      </c>
      <c r="S38" s="360" t="s">
        <v>62</v>
      </c>
      <c r="T38" s="371">
        <f t="shared" si="0"/>
        <v>1</v>
      </c>
      <c r="U38" s="371">
        <v>0</v>
      </c>
      <c r="V38" s="371">
        <v>0</v>
      </c>
      <c r="W38" s="371">
        <v>1</v>
      </c>
      <c r="X38" s="371">
        <v>0</v>
      </c>
      <c r="Y38" s="360" t="s">
        <v>155</v>
      </c>
      <c r="Z38" s="360" t="s">
        <v>64</v>
      </c>
      <c r="AA38" s="368" t="s">
        <v>65</v>
      </c>
      <c r="AB38" s="360" t="s">
        <v>66</v>
      </c>
      <c r="AC38" s="360"/>
      <c r="AD38" s="457"/>
      <c r="AE38" s="357">
        <f t="shared" si="1"/>
        <v>100000000</v>
      </c>
      <c r="AF38" s="15">
        <v>0</v>
      </c>
      <c r="AJ38" s="546">
        <f t="shared" si="2"/>
        <v>0</v>
      </c>
      <c r="AK38" s="546">
        <v>0</v>
      </c>
      <c r="AL38" s="546"/>
      <c r="AM38" s="546"/>
      <c r="AN38" s="546"/>
      <c r="AO38" s="546">
        <f t="shared" si="3"/>
        <v>0</v>
      </c>
      <c r="AP38" s="546">
        <v>0</v>
      </c>
    </row>
    <row r="39" spans="1:42" s="47" customFormat="1" ht="60" customHeight="1">
      <c r="A39" s="159" t="s">
        <v>49</v>
      </c>
      <c r="B39" s="78" t="s">
        <v>50</v>
      </c>
      <c r="C39" s="78" t="s">
        <v>51</v>
      </c>
      <c r="D39" s="78" t="s">
        <v>85</v>
      </c>
      <c r="E39" s="321" t="s">
        <v>146</v>
      </c>
      <c r="F39" s="64" t="s">
        <v>147</v>
      </c>
      <c r="G39" s="78" t="s">
        <v>55</v>
      </c>
      <c r="H39" s="65" t="s">
        <v>56</v>
      </c>
      <c r="I39" s="78" t="s">
        <v>148</v>
      </c>
      <c r="J39" s="78" t="s">
        <v>149</v>
      </c>
      <c r="K39" s="367">
        <v>150000000</v>
      </c>
      <c r="L39" s="368" t="s">
        <v>150</v>
      </c>
      <c r="M39" s="368" t="s">
        <v>151</v>
      </c>
      <c r="N39" s="458" t="s">
        <v>152</v>
      </c>
      <c r="O39" s="360" t="s">
        <v>153</v>
      </c>
      <c r="P39" s="360" t="s">
        <v>154</v>
      </c>
      <c r="Q39" s="360" t="s">
        <v>83</v>
      </c>
      <c r="R39" s="360" t="s">
        <v>83</v>
      </c>
      <c r="S39" s="360" t="s">
        <v>62</v>
      </c>
      <c r="T39" s="371">
        <f t="shared" si="0"/>
        <v>1</v>
      </c>
      <c r="U39" s="371">
        <v>0</v>
      </c>
      <c r="V39" s="371">
        <v>0</v>
      </c>
      <c r="W39" s="371">
        <v>1</v>
      </c>
      <c r="X39" s="371">
        <v>0</v>
      </c>
      <c r="Y39" s="357" t="s">
        <v>157</v>
      </c>
      <c r="Z39" s="360" t="s">
        <v>96</v>
      </c>
      <c r="AA39" s="368" t="s">
        <v>97</v>
      </c>
      <c r="AB39" s="360" t="s">
        <v>66</v>
      </c>
      <c r="AC39" s="360"/>
      <c r="AD39" s="457"/>
      <c r="AE39" s="357">
        <f t="shared" si="1"/>
        <v>150000000</v>
      </c>
      <c r="AF39" s="15">
        <v>0</v>
      </c>
      <c r="AJ39" s="546">
        <f t="shared" si="2"/>
        <v>0</v>
      </c>
      <c r="AK39" s="546">
        <v>0</v>
      </c>
      <c r="AL39" s="546"/>
      <c r="AM39" s="546"/>
      <c r="AN39" s="546"/>
      <c r="AO39" s="546">
        <f t="shared" si="3"/>
        <v>0</v>
      </c>
      <c r="AP39" s="546">
        <v>0</v>
      </c>
    </row>
    <row r="40" spans="1:42" s="47" customFormat="1" ht="60" customHeight="1">
      <c r="A40" s="159" t="s">
        <v>49</v>
      </c>
      <c r="B40" s="78" t="s">
        <v>50</v>
      </c>
      <c r="C40" s="78" t="s">
        <v>51</v>
      </c>
      <c r="D40" s="78" t="s">
        <v>85</v>
      </c>
      <c r="E40" s="321" t="s">
        <v>146</v>
      </c>
      <c r="F40" s="64" t="s">
        <v>147</v>
      </c>
      <c r="G40" s="78" t="s">
        <v>55</v>
      </c>
      <c r="H40" s="65" t="s">
        <v>56</v>
      </c>
      <c r="I40" s="78" t="s">
        <v>148</v>
      </c>
      <c r="J40" s="79" t="s">
        <v>149</v>
      </c>
      <c r="K40" s="367">
        <v>158466000</v>
      </c>
      <c r="L40" s="360" t="s">
        <v>158</v>
      </c>
      <c r="M40" s="368" t="s">
        <v>159</v>
      </c>
      <c r="N40" s="368" t="s">
        <v>160</v>
      </c>
      <c r="O40" s="368"/>
      <c r="P40" s="368"/>
      <c r="Q40" s="368"/>
      <c r="R40" s="368"/>
      <c r="S40" s="360" t="s">
        <v>62</v>
      </c>
      <c r="T40" s="371">
        <f t="shared" si="0"/>
        <v>4</v>
      </c>
      <c r="U40" s="371">
        <v>1</v>
      </c>
      <c r="V40" s="371">
        <v>1</v>
      </c>
      <c r="W40" s="371">
        <v>1</v>
      </c>
      <c r="X40" s="371">
        <v>1</v>
      </c>
      <c r="Y40" s="459" t="s">
        <v>161</v>
      </c>
      <c r="Z40" s="360" t="s">
        <v>96</v>
      </c>
      <c r="AA40" s="360" t="s">
        <v>132</v>
      </c>
      <c r="AB40" s="360" t="s">
        <v>162</v>
      </c>
      <c r="AC40" s="360"/>
      <c r="AD40" s="457"/>
      <c r="AE40" s="357">
        <f t="shared" si="1"/>
        <v>158466000</v>
      </c>
      <c r="AF40" s="15">
        <v>1</v>
      </c>
      <c r="AJ40" s="546">
        <f t="shared" si="2"/>
        <v>37496056</v>
      </c>
      <c r="AK40" s="546">
        <v>37496056</v>
      </c>
      <c r="AL40" s="546"/>
      <c r="AM40" s="546"/>
      <c r="AN40" s="546"/>
      <c r="AO40" s="546">
        <f t="shared" si="3"/>
        <v>37496056</v>
      </c>
      <c r="AP40" s="546">
        <v>37496056</v>
      </c>
    </row>
    <row r="41" spans="1:42" s="47" customFormat="1" ht="60" customHeight="1">
      <c r="A41" s="159" t="s">
        <v>49</v>
      </c>
      <c r="B41" s="78" t="s">
        <v>50</v>
      </c>
      <c r="C41" s="78" t="s">
        <v>51</v>
      </c>
      <c r="D41" s="78" t="s">
        <v>85</v>
      </c>
      <c r="E41" s="321" t="s">
        <v>146</v>
      </c>
      <c r="F41" s="64" t="s">
        <v>147</v>
      </c>
      <c r="G41" s="78" t="s">
        <v>55</v>
      </c>
      <c r="H41" s="65" t="s">
        <v>56</v>
      </c>
      <c r="I41" s="78" t="s">
        <v>148</v>
      </c>
      <c r="J41" s="79" t="s">
        <v>149</v>
      </c>
      <c r="K41" s="370">
        <v>138240000</v>
      </c>
      <c r="L41" s="360" t="s">
        <v>158</v>
      </c>
      <c r="M41" s="385" t="s">
        <v>159</v>
      </c>
      <c r="N41" s="368" t="s">
        <v>160</v>
      </c>
      <c r="O41" s="368"/>
      <c r="P41" s="368"/>
      <c r="Q41" s="368"/>
      <c r="R41" s="368"/>
      <c r="S41" s="360" t="s">
        <v>62</v>
      </c>
      <c r="T41" s="371">
        <f t="shared" si="0"/>
        <v>4</v>
      </c>
      <c r="U41" s="371">
        <v>1</v>
      </c>
      <c r="V41" s="371">
        <v>1</v>
      </c>
      <c r="W41" s="371">
        <v>1</v>
      </c>
      <c r="X41" s="371">
        <v>1</v>
      </c>
      <c r="Y41" s="357" t="s">
        <v>163</v>
      </c>
      <c r="Z41" s="360" t="s">
        <v>64</v>
      </c>
      <c r="AA41" s="368" t="s">
        <v>65</v>
      </c>
      <c r="AB41" s="360" t="s">
        <v>66</v>
      </c>
      <c r="AC41" s="360"/>
      <c r="AD41" s="452"/>
      <c r="AE41" s="357">
        <f t="shared" si="1"/>
        <v>138240000</v>
      </c>
      <c r="AF41" s="15">
        <v>1</v>
      </c>
      <c r="AJ41" s="546">
        <f t="shared" si="2"/>
        <v>29676478</v>
      </c>
      <c r="AK41" s="546">
        <v>29676478</v>
      </c>
      <c r="AL41" s="546"/>
      <c r="AM41" s="546"/>
      <c r="AN41" s="546"/>
      <c r="AO41" s="546">
        <f t="shared" si="3"/>
        <v>29676478</v>
      </c>
      <c r="AP41" s="546">
        <v>29676478</v>
      </c>
    </row>
    <row r="42" spans="1:42" s="47" customFormat="1" ht="60" customHeight="1">
      <c r="A42" s="159" t="s">
        <v>49</v>
      </c>
      <c r="B42" s="78" t="s">
        <v>50</v>
      </c>
      <c r="C42" s="78" t="s">
        <v>51</v>
      </c>
      <c r="D42" s="78" t="s">
        <v>85</v>
      </c>
      <c r="E42" s="321" t="s">
        <v>146</v>
      </c>
      <c r="F42" s="64" t="s">
        <v>147</v>
      </c>
      <c r="G42" s="78" t="s">
        <v>55</v>
      </c>
      <c r="H42" s="65" t="s">
        <v>56</v>
      </c>
      <c r="I42" s="78" t="s">
        <v>148</v>
      </c>
      <c r="J42" s="79" t="s">
        <v>149</v>
      </c>
      <c r="K42" s="370">
        <v>30000000</v>
      </c>
      <c r="L42" s="360" t="s">
        <v>158</v>
      </c>
      <c r="M42" s="368" t="s">
        <v>159</v>
      </c>
      <c r="N42" s="368" t="s">
        <v>160</v>
      </c>
      <c r="O42" s="368"/>
      <c r="P42" s="368"/>
      <c r="Q42" s="368"/>
      <c r="R42" s="368"/>
      <c r="S42" s="360" t="s">
        <v>62</v>
      </c>
      <c r="T42" s="371">
        <f t="shared" si="0"/>
        <v>4</v>
      </c>
      <c r="U42" s="371">
        <v>1</v>
      </c>
      <c r="V42" s="371">
        <v>1</v>
      </c>
      <c r="W42" s="371">
        <v>1</v>
      </c>
      <c r="X42" s="371">
        <v>1</v>
      </c>
      <c r="Y42" s="371" t="s">
        <v>164</v>
      </c>
      <c r="Z42" s="360" t="s">
        <v>124</v>
      </c>
      <c r="AA42" s="368" t="s">
        <v>165</v>
      </c>
      <c r="AB42" s="360" t="s">
        <v>66</v>
      </c>
      <c r="AC42" s="360"/>
      <c r="AD42" s="452"/>
      <c r="AE42" s="357">
        <f t="shared" si="1"/>
        <v>30000000</v>
      </c>
      <c r="AF42" s="15">
        <v>1</v>
      </c>
      <c r="AJ42" s="546">
        <f t="shared" si="2"/>
        <v>24489398</v>
      </c>
      <c r="AK42" s="546">
        <v>24489398</v>
      </c>
      <c r="AL42" s="546"/>
      <c r="AM42" s="546"/>
      <c r="AN42" s="546"/>
      <c r="AO42" s="546">
        <f t="shared" si="3"/>
        <v>0</v>
      </c>
      <c r="AP42" s="546">
        <v>0</v>
      </c>
    </row>
    <row r="43" spans="1:42" s="47" customFormat="1" ht="60" customHeight="1">
      <c r="A43" s="159" t="s">
        <v>49</v>
      </c>
      <c r="B43" s="78" t="s">
        <v>50</v>
      </c>
      <c r="C43" s="78" t="s">
        <v>51</v>
      </c>
      <c r="D43" s="78" t="s">
        <v>85</v>
      </c>
      <c r="E43" s="321" t="s">
        <v>146</v>
      </c>
      <c r="F43" s="64" t="s">
        <v>147</v>
      </c>
      <c r="G43" s="64" t="s">
        <v>55</v>
      </c>
      <c r="H43" s="65" t="s">
        <v>56</v>
      </c>
      <c r="I43" s="64" t="s">
        <v>148</v>
      </c>
      <c r="J43" s="80" t="s">
        <v>149</v>
      </c>
      <c r="K43" s="367">
        <f>125242000+572079192</f>
        <v>697321192</v>
      </c>
      <c r="L43" s="360" t="s">
        <v>166</v>
      </c>
      <c r="M43" s="368" t="s">
        <v>159</v>
      </c>
      <c r="N43" s="368" t="s">
        <v>160</v>
      </c>
      <c r="O43" s="368"/>
      <c r="P43" s="368"/>
      <c r="Q43" s="368"/>
      <c r="R43" s="368"/>
      <c r="S43" s="360" t="s">
        <v>62</v>
      </c>
      <c r="T43" s="371">
        <f t="shared" ref="T43" si="5">SUM(U43:X43)</f>
        <v>4</v>
      </c>
      <c r="U43" s="371">
        <v>1</v>
      </c>
      <c r="V43" s="371">
        <v>1</v>
      </c>
      <c r="W43" s="371">
        <v>1</v>
      </c>
      <c r="X43" s="371">
        <v>1</v>
      </c>
      <c r="Y43" s="357" t="s">
        <v>167</v>
      </c>
      <c r="Z43" s="360" t="s">
        <v>124</v>
      </c>
      <c r="AA43" s="368" t="s">
        <v>168</v>
      </c>
      <c r="AB43" s="360" t="s">
        <v>66</v>
      </c>
      <c r="AC43" s="360"/>
      <c r="AD43" s="452"/>
      <c r="AE43" s="357">
        <f t="shared" si="1"/>
        <v>697321192</v>
      </c>
      <c r="AF43" s="15">
        <v>1</v>
      </c>
      <c r="AJ43" s="546">
        <f t="shared" si="2"/>
        <v>52718513</v>
      </c>
      <c r="AK43" s="546">
        <v>52718513</v>
      </c>
      <c r="AL43" s="546"/>
      <c r="AM43" s="546"/>
      <c r="AN43" s="546"/>
      <c r="AO43" s="546">
        <f t="shared" si="3"/>
        <v>23452256</v>
      </c>
      <c r="AP43" s="546">
        <v>23452256</v>
      </c>
    </row>
    <row r="44" spans="1:42" s="47" customFormat="1" ht="60" customHeight="1">
      <c r="A44" s="159" t="s">
        <v>49</v>
      </c>
      <c r="B44" s="64" t="s">
        <v>50</v>
      </c>
      <c r="C44" s="64" t="s">
        <v>51</v>
      </c>
      <c r="D44" s="78" t="s">
        <v>85</v>
      </c>
      <c r="E44" s="321" t="s">
        <v>146</v>
      </c>
      <c r="F44" s="64" t="s">
        <v>147</v>
      </c>
      <c r="G44" s="64" t="s">
        <v>55</v>
      </c>
      <c r="H44" s="65" t="s">
        <v>56</v>
      </c>
      <c r="I44" s="64" t="s">
        <v>148</v>
      </c>
      <c r="J44" s="80" t="s">
        <v>149</v>
      </c>
      <c r="K44" s="367">
        <v>228206250</v>
      </c>
      <c r="L44" s="360" t="s">
        <v>166</v>
      </c>
      <c r="M44" s="368" t="s">
        <v>159</v>
      </c>
      <c r="N44" s="368" t="s">
        <v>160</v>
      </c>
      <c r="O44" s="360"/>
      <c r="P44" s="360"/>
      <c r="Q44" s="360"/>
      <c r="R44" s="360"/>
      <c r="S44" s="360" t="s">
        <v>62</v>
      </c>
      <c r="T44" s="371">
        <f t="shared" si="0"/>
        <v>4</v>
      </c>
      <c r="U44" s="371">
        <v>1</v>
      </c>
      <c r="V44" s="371">
        <v>1</v>
      </c>
      <c r="W44" s="371">
        <v>1</v>
      </c>
      <c r="X44" s="371">
        <v>1</v>
      </c>
      <c r="Y44" s="357" t="s">
        <v>169</v>
      </c>
      <c r="Z44" s="360" t="s">
        <v>96</v>
      </c>
      <c r="AA44" s="368" t="s">
        <v>97</v>
      </c>
      <c r="AB44" s="360" t="s">
        <v>66</v>
      </c>
      <c r="AC44" s="360"/>
      <c r="AD44" s="452"/>
      <c r="AE44" s="357">
        <f t="shared" si="1"/>
        <v>228206250</v>
      </c>
      <c r="AF44" s="15">
        <v>1</v>
      </c>
      <c r="AJ44" s="546">
        <f t="shared" si="2"/>
        <v>0</v>
      </c>
      <c r="AK44" s="546">
        <v>0</v>
      </c>
      <c r="AL44" s="546"/>
      <c r="AM44" s="546"/>
      <c r="AN44" s="546"/>
      <c r="AO44" s="546">
        <f t="shared" si="3"/>
        <v>0</v>
      </c>
      <c r="AP44" s="546">
        <v>0</v>
      </c>
    </row>
    <row r="45" spans="1:42" s="47" customFormat="1" ht="60" customHeight="1">
      <c r="A45" s="159" t="s">
        <v>49</v>
      </c>
      <c r="B45" s="78" t="s">
        <v>50</v>
      </c>
      <c r="C45" s="78" t="s">
        <v>51</v>
      </c>
      <c r="D45" s="78" t="s">
        <v>85</v>
      </c>
      <c r="E45" s="321" t="s">
        <v>146</v>
      </c>
      <c r="F45" s="64" t="s">
        <v>147</v>
      </c>
      <c r="G45" s="78" t="s">
        <v>55</v>
      </c>
      <c r="H45" s="65" t="s">
        <v>56</v>
      </c>
      <c r="I45" s="78" t="s">
        <v>148</v>
      </c>
      <c r="J45" s="79" t="s">
        <v>149</v>
      </c>
      <c r="K45" s="367">
        <v>295268750</v>
      </c>
      <c r="L45" s="368" t="s">
        <v>170</v>
      </c>
      <c r="M45" s="368" t="s">
        <v>171</v>
      </c>
      <c r="N45" s="368" t="s">
        <v>142</v>
      </c>
      <c r="O45" s="368"/>
      <c r="P45" s="368"/>
      <c r="Q45" s="368"/>
      <c r="R45" s="368"/>
      <c r="S45" s="360" t="s">
        <v>62</v>
      </c>
      <c r="T45" s="371">
        <f t="shared" si="0"/>
        <v>4</v>
      </c>
      <c r="U45" s="371">
        <v>1</v>
      </c>
      <c r="V45" s="371">
        <v>1</v>
      </c>
      <c r="W45" s="371">
        <v>1</v>
      </c>
      <c r="X45" s="371">
        <v>1</v>
      </c>
      <c r="Y45" s="374" t="s">
        <v>172</v>
      </c>
      <c r="Z45" s="360" t="s">
        <v>96</v>
      </c>
      <c r="AA45" s="368" t="s">
        <v>97</v>
      </c>
      <c r="AB45" s="360" t="s">
        <v>66</v>
      </c>
      <c r="AC45" s="360"/>
      <c r="AD45" s="457"/>
      <c r="AE45" s="357">
        <f t="shared" si="1"/>
        <v>295268750</v>
      </c>
      <c r="AF45" s="15">
        <v>1</v>
      </c>
      <c r="AJ45" s="546">
        <f t="shared" si="2"/>
        <v>167683823</v>
      </c>
      <c r="AK45" s="546">
        <v>167683823</v>
      </c>
      <c r="AL45" s="546"/>
      <c r="AM45" s="546"/>
      <c r="AN45" s="546"/>
      <c r="AO45" s="546">
        <f t="shared" si="3"/>
        <v>56442376</v>
      </c>
      <c r="AP45" s="546">
        <v>56442376</v>
      </c>
    </row>
    <row r="46" spans="1:42" s="47" customFormat="1" ht="60" customHeight="1">
      <c r="A46" s="78" t="s">
        <v>49</v>
      </c>
      <c r="B46" s="78" t="s">
        <v>173</v>
      </c>
      <c r="C46" s="78" t="s">
        <v>174</v>
      </c>
      <c r="D46" s="75" t="s">
        <v>175</v>
      </c>
      <c r="E46" s="75" t="s">
        <v>176</v>
      </c>
      <c r="F46" s="74" t="s">
        <v>177</v>
      </c>
      <c r="G46" s="75" t="s">
        <v>178</v>
      </c>
      <c r="H46" s="74" t="s">
        <v>179</v>
      </c>
      <c r="I46" s="75" t="s">
        <v>180</v>
      </c>
      <c r="J46" s="75" t="s">
        <v>181</v>
      </c>
      <c r="K46" s="372">
        <v>100000000</v>
      </c>
      <c r="L46" s="373" t="s">
        <v>182</v>
      </c>
      <c r="M46" s="460" t="s">
        <v>60</v>
      </c>
      <c r="N46" s="460" t="s">
        <v>183</v>
      </c>
      <c r="O46" s="373"/>
      <c r="P46" s="373"/>
      <c r="Q46" s="373"/>
      <c r="R46" s="373"/>
      <c r="S46" s="360" t="s">
        <v>62</v>
      </c>
      <c r="T46" s="371">
        <f t="shared" si="0"/>
        <v>11</v>
      </c>
      <c r="U46" s="371">
        <v>0</v>
      </c>
      <c r="V46" s="371">
        <v>0</v>
      </c>
      <c r="W46" s="371">
        <v>5</v>
      </c>
      <c r="X46" s="371">
        <v>6</v>
      </c>
      <c r="Y46" s="371" t="s">
        <v>184</v>
      </c>
      <c r="Z46" s="360" t="s">
        <v>64</v>
      </c>
      <c r="AA46" s="368" t="s">
        <v>65</v>
      </c>
      <c r="AB46" s="148" t="s">
        <v>185</v>
      </c>
      <c r="AC46" s="360"/>
      <c r="AD46" s="360"/>
      <c r="AE46" s="357">
        <f t="shared" si="1"/>
        <v>100000000</v>
      </c>
      <c r="AF46" s="15">
        <v>0</v>
      </c>
      <c r="AJ46" s="546">
        <f t="shared" si="2"/>
        <v>0</v>
      </c>
      <c r="AK46" s="315">
        <v>0</v>
      </c>
      <c r="AL46" s="315"/>
      <c r="AM46" s="315"/>
      <c r="AN46" s="315"/>
      <c r="AO46" s="315">
        <f t="shared" si="3"/>
        <v>0</v>
      </c>
      <c r="AP46" s="315">
        <v>0</v>
      </c>
    </row>
    <row r="47" spans="1:42" s="47" customFormat="1" ht="60" customHeight="1">
      <c r="A47" s="78" t="s">
        <v>49</v>
      </c>
      <c r="B47" s="78" t="s">
        <v>173</v>
      </c>
      <c r="C47" s="78" t="s">
        <v>174</v>
      </c>
      <c r="D47" s="75" t="s">
        <v>175</v>
      </c>
      <c r="E47" s="75" t="s">
        <v>176</v>
      </c>
      <c r="F47" s="74" t="s">
        <v>177</v>
      </c>
      <c r="G47" s="75" t="s">
        <v>178</v>
      </c>
      <c r="H47" s="74" t="s">
        <v>179</v>
      </c>
      <c r="I47" s="75" t="s">
        <v>187</v>
      </c>
      <c r="J47" s="75" t="s">
        <v>188</v>
      </c>
      <c r="K47" s="372">
        <v>1000000000</v>
      </c>
      <c r="L47" s="373" t="s">
        <v>189</v>
      </c>
      <c r="M47" s="460" t="s">
        <v>60</v>
      </c>
      <c r="N47" s="460" t="s">
        <v>190</v>
      </c>
      <c r="O47" s="373"/>
      <c r="P47" s="373"/>
      <c r="Q47" s="373"/>
      <c r="R47" s="373"/>
      <c r="S47" s="360" t="s">
        <v>62</v>
      </c>
      <c r="T47" s="371">
        <f t="shared" si="0"/>
        <v>50933</v>
      </c>
      <c r="U47" s="371">
        <v>0</v>
      </c>
      <c r="V47" s="371">
        <v>0</v>
      </c>
      <c r="W47" s="371">
        <v>25466</v>
      </c>
      <c r="X47" s="371">
        <v>25467</v>
      </c>
      <c r="Y47" s="371" t="s">
        <v>191</v>
      </c>
      <c r="Z47" s="360" t="s">
        <v>124</v>
      </c>
      <c r="AA47" s="360" t="s">
        <v>192</v>
      </c>
      <c r="AB47" s="148" t="s">
        <v>185</v>
      </c>
      <c r="AC47" s="360"/>
      <c r="AD47" s="452"/>
      <c r="AE47" s="357">
        <f t="shared" si="1"/>
        <v>1000000000</v>
      </c>
      <c r="AF47" s="15">
        <v>0</v>
      </c>
      <c r="AJ47" s="546">
        <f t="shared" si="2"/>
        <v>0</v>
      </c>
      <c r="AK47" s="315">
        <v>0</v>
      </c>
      <c r="AL47" s="315"/>
      <c r="AM47" s="315"/>
      <c r="AN47" s="315"/>
      <c r="AO47" s="315">
        <f t="shared" si="3"/>
        <v>0</v>
      </c>
      <c r="AP47" s="315">
        <v>0</v>
      </c>
    </row>
    <row r="48" spans="1:42" s="47" customFormat="1" ht="60" customHeight="1">
      <c r="A48" s="78" t="s">
        <v>49</v>
      </c>
      <c r="B48" s="78" t="s">
        <v>173</v>
      </c>
      <c r="C48" s="78" t="s">
        <v>174</v>
      </c>
      <c r="D48" s="75" t="s">
        <v>175</v>
      </c>
      <c r="E48" s="75" t="s">
        <v>176</v>
      </c>
      <c r="F48" s="74" t="s">
        <v>177</v>
      </c>
      <c r="G48" s="75" t="s">
        <v>178</v>
      </c>
      <c r="H48" s="74" t="s">
        <v>179</v>
      </c>
      <c r="I48" s="75" t="s">
        <v>187</v>
      </c>
      <c r="J48" s="75" t="s">
        <v>188</v>
      </c>
      <c r="K48" s="374">
        <v>4400000000</v>
      </c>
      <c r="L48" s="373" t="s">
        <v>189</v>
      </c>
      <c r="M48" s="460" t="s">
        <v>60</v>
      </c>
      <c r="N48" s="460" t="s">
        <v>190</v>
      </c>
      <c r="O48" s="373"/>
      <c r="P48" s="373"/>
      <c r="Q48" s="373"/>
      <c r="R48" s="373"/>
      <c r="S48" s="360" t="s">
        <v>62</v>
      </c>
      <c r="T48" s="371">
        <f t="shared" si="0"/>
        <v>50933</v>
      </c>
      <c r="U48" s="371">
        <v>0</v>
      </c>
      <c r="V48" s="371">
        <v>0</v>
      </c>
      <c r="W48" s="371">
        <v>25466</v>
      </c>
      <c r="X48" s="371">
        <v>25467</v>
      </c>
      <c r="Y48" s="371" t="s">
        <v>193</v>
      </c>
      <c r="Z48" s="360" t="s">
        <v>96</v>
      </c>
      <c r="AA48" s="360" t="s">
        <v>132</v>
      </c>
      <c r="AB48" s="368" t="s">
        <v>185</v>
      </c>
      <c r="AC48" s="360"/>
      <c r="AD48" s="457"/>
      <c r="AE48" s="357">
        <f t="shared" si="1"/>
        <v>4400000000</v>
      </c>
      <c r="AF48" s="15">
        <v>0</v>
      </c>
      <c r="AJ48" s="546">
        <f t="shared" si="2"/>
        <v>0</v>
      </c>
      <c r="AK48" s="315">
        <v>0</v>
      </c>
      <c r="AL48" s="315"/>
      <c r="AM48" s="315"/>
      <c r="AN48" s="315"/>
      <c r="AO48" s="315">
        <f t="shared" si="3"/>
        <v>0</v>
      </c>
      <c r="AP48" s="315">
        <v>0</v>
      </c>
    </row>
    <row r="49" spans="1:44" s="47" customFormat="1" ht="60" customHeight="1">
      <c r="A49" s="78" t="s">
        <v>49</v>
      </c>
      <c r="B49" s="78" t="s">
        <v>173</v>
      </c>
      <c r="C49" s="78" t="s">
        <v>174</v>
      </c>
      <c r="D49" s="75" t="s">
        <v>175</v>
      </c>
      <c r="E49" s="75" t="s">
        <v>176</v>
      </c>
      <c r="F49" s="74" t="s">
        <v>177</v>
      </c>
      <c r="G49" s="75" t="s">
        <v>178</v>
      </c>
      <c r="H49" s="74" t="s">
        <v>179</v>
      </c>
      <c r="I49" s="75" t="s">
        <v>187</v>
      </c>
      <c r="J49" s="75" t="s">
        <v>188</v>
      </c>
      <c r="K49" s="374">
        <v>850000000</v>
      </c>
      <c r="L49" s="373" t="s">
        <v>194</v>
      </c>
      <c r="M49" s="375" t="s">
        <v>195</v>
      </c>
      <c r="N49" s="375" t="s">
        <v>196</v>
      </c>
      <c r="O49" s="375" t="s">
        <v>83</v>
      </c>
      <c r="P49" s="375" t="s">
        <v>108</v>
      </c>
      <c r="Q49" s="375" t="s">
        <v>83</v>
      </c>
      <c r="R49" s="375" t="s">
        <v>83</v>
      </c>
      <c r="S49" s="360" t="s">
        <v>197</v>
      </c>
      <c r="T49" s="371">
        <f t="shared" si="0"/>
        <v>80</v>
      </c>
      <c r="U49" s="371">
        <v>20</v>
      </c>
      <c r="V49" s="371">
        <v>20</v>
      </c>
      <c r="W49" s="371">
        <v>20</v>
      </c>
      <c r="X49" s="371">
        <v>20</v>
      </c>
      <c r="Y49" s="371" t="s">
        <v>198</v>
      </c>
      <c r="Z49" s="360" t="s">
        <v>64</v>
      </c>
      <c r="AA49" s="368" t="s">
        <v>65</v>
      </c>
      <c r="AB49" s="368" t="s">
        <v>185</v>
      </c>
      <c r="AC49" s="360"/>
      <c r="AD49" s="360"/>
      <c r="AE49" s="357">
        <f t="shared" si="1"/>
        <v>850000000</v>
      </c>
      <c r="AF49" s="15">
        <v>6.7</v>
      </c>
      <c r="AJ49" s="546">
        <f t="shared" si="2"/>
        <v>0</v>
      </c>
      <c r="AK49" s="315">
        <v>0</v>
      </c>
      <c r="AL49" s="315"/>
      <c r="AM49" s="315"/>
      <c r="AN49" s="315"/>
      <c r="AO49" s="315">
        <f t="shared" si="3"/>
        <v>0</v>
      </c>
      <c r="AP49" s="315">
        <v>0</v>
      </c>
    </row>
    <row r="50" spans="1:44" s="47" customFormat="1" ht="60" customHeight="1">
      <c r="A50" s="78" t="s">
        <v>49</v>
      </c>
      <c r="B50" s="29" t="s">
        <v>173</v>
      </c>
      <c r="C50" s="64" t="s">
        <v>174</v>
      </c>
      <c r="D50" s="75" t="s">
        <v>175</v>
      </c>
      <c r="E50" s="75" t="s">
        <v>176</v>
      </c>
      <c r="F50" s="74" t="s">
        <v>177</v>
      </c>
      <c r="G50" s="75" t="s">
        <v>178</v>
      </c>
      <c r="H50" s="74" t="s">
        <v>179</v>
      </c>
      <c r="I50" s="75" t="s">
        <v>199</v>
      </c>
      <c r="J50" s="75" t="s">
        <v>200</v>
      </c>
      <c r="K50" s="374">
        <v>100000000</v>
      </c>
      <c r="L50" s="373" t="s">
        <v>201</v>
      </c>
      <c r="M50" s="375" t="s">
        <v>78</v>
      </c>
      <c r="N50" s="375" t="s">
        <v>152</v>
      </c>
      <c r="O50" s="375" t="s">
        <v>83</v>
      </c>
      <c r="P50" s="375" t="s">
        <v>202</v>
      </c>
      <c r="Q50" s="375" t="s">
        <v>203</v>
      </c>
      <c r="R50" s="375" t="s">
        <v>83</v>
      </c>
      <c r="S50" s="360" t="s">
        <v>62</v>
      </c>
      <c r="T50" s="371">
        <f t="shared" si="0"/>
        <v>1</v>
      </c>
      <c r="U50" s="371">
        <v>0</v>
      </c>
      <c r="V50" s="371">
        <v>0</v>
      </c>
      <c r="W50" s="371">
        <v>0</v>
      </c>
      <c r="X50" s="371">
        <v>1</v>
      </c>
      <c r="Y50" s="371" t="s">
        <v>204</v>
      </c>
      <c r="Z50" s="360" t="s">
        <v>64</v>
      </c>
      <c r="AA50" s="368" t="s">
        <v>65</v>
      </c>
      <c r="AB50" s="148" t="s">
        <v>185</v>
      </c>
      <c r="AC50" s="360"/>
      <c r="AD50" s="360"/>
      <c r="AE50" s="357">
        <f t="shared" si="1"/>
        <v>100000000</v>
      </c>
      <c r="AF50" s="15">
        <v>0</v>
      </c>
      <c r="AJ50" s="546">
        <f t="shared" si="2"/>
        <v>0</v>
      </c>
      <c r="AK50" s="315">
        <v>0</v>
      </c>
      <c r="AL50" s="315"/>
      <c r="AM50" s="315"/>
      <c r="AN50" s="315"/>
      <c r="AO50" s="315">
        <f t="shared" si="3"/>
        <v>0</v>
      </c>
      <c r="AP50" s="315">
        <v>0</v>
      </c>
    </row>
    <row r="51" spans="1:44" s="47" customFormat="1" ht="60" customHeight="1">
      <c r="A51" s="78" t="s">
        <v>49</v>
      </c>
      <c r="B51" s="29" t="s">
        <v>173</v>
      </c>
      <c r="C51" s="64" t="s">
        <v>174</v>
      </c>
      <c r="D51" s="75" t="s">
        <v>175</v>
      </c>
      <c r="E51" s="75" t="s">
        <v>176</v>
      </c>
      <c r="F51" s="74" t="s">
        <v>177</v>
      </c>
      <c r="G51" s="75" t="s">
        <v>178</v>
      </c>
      <c r="H51" s="74" t="s">
        <v>179</v>
      </c>
      <c r="I51" s="75" t="s">
        <v>187</v>
      </c>
      <c r="J51" s="75" t="s">
        <v>188</v>
      </c>
      <c r="K51" s="374">
        <v>322015000</v>
      </c>
      <c r="L51" s="373" t="s">
        <v>170</v>
      </c>
      <c r="M51" s="375" t="s">
        <v>60</v>
      </c>
      <c r="N51" s="375" t="s">
        <v>142</v>
      </c>
      <c r="O51" s="375"/>
      <c r="P51" s="375"/>
      <c r="Q51" s="375"/>
      <c r="R51" s="375"/>
      <c r="S51" s="360" t="s">
        <v>62</v>
      </c>
      <c r="T51" s="371">
        <f t="shared" si="0"/>
        <v>4</v>
      </c>
      <c r="U51" s="371">
        <v>1</v>
      </c>
      <c r="V51" s="371">
        <v>1</v>
      </c>
      <c r="W51" s="371">
        <v>1</v>
      </c>
      <c r="X51" s="371">
        <v>1</v>
      </c>
      <c r="Y51" s="371" t="s">
        <v>205</v>
      </c>
      <c r="Z51" s="360" t="s">
        <v>64</v>
      </c>
      <c r="AA51" s="368" t="s">
        <v>65</v>
      </c>
      <c r="AB51" s="148" t="s">
        <v>185</v>
      </c>
      <c r="AC51" s="360"/>
      <c r="AD51" s="360"/>
      <c r="AE51" s="357">
        <f t="shared" si="1"/>
        <v>322015000</v>
      </c>
      <c r="AF51" s="15">
        <v>1</v>
      </c>
      <c r="AJ51" s="546">
        <f t="shared" si="2"/>
        <v>151052941</v>
      </c>
      <c r="AK51" s="315">
        <v>151052941</v>
      </c>
      <c r="AL51" s="315"/>
      <c r="AM51" s="315"/>
      <c r="AN51" s="315"/>
      <c r="AO51" s="315">
        <f t="shared" si="3"/>
        <v>50844420</v>
      </c>
      <c r="AP51" s="315">
        <v>50844420</v>
      </c>
    </row>
    <row r="52" spans="1:44" s="47" customFormat="1" ht="60" customHeight="1">
      <c r="A52" s="78" t="s">
        <v>49</v>
      </c>
      <c r="B52" s="29" t="s">
        <v>173</v>
      </c>
      <c r="C52" s="64" t="s">
        <v>174</v>
      </c>
      <c r="D52" s="75" t="s">
        <v>175</v>
      </c>
      <c r="E52" s="75" t="s">
        <v>176</v>
      </c>
      <c r="F52" s="74" t="s">
        <v>177</v>
      </c>
      <c r="G52" s="75" t="s">
        <v>178</v>
      </c>
      <c r="H52" s="74" t="s">
        <v>179</v>
      </c>
      <c r="I52" s="75" t="s">
        <v>187</v>
      </c>
      <c r="J52" s="75" t="s">
        <v>188</v>
      </c>
      <c r="K52" s="374">
        <v>137933000</v>
      </c>
      <c r="L52" s="375" t="s">
        <v>110</v>
      </c>
      <c r="M52" s="375" t="s">
        <v>60</v>
      </c>
      <c r="N52" s="375" t="s">
        <v>190</v>
      </c>
      <c r="O52" s="375"/>
      <c r="P52" s="375"/>
      <c r="Q52" s="375"/>
      <c r="R52" s="375"/>
      <c r="S52" s="360" t="s">
        <v>62</v>
      </c>
      <c r="T52" s="371">
        <f t="shared" si="0"/>
        <v>4</v>
      </c>
      <c r="U52" s="371">
        <v>1</v>
      </c>
      <c r="V52" s="371">
        <v>1</v>
      </c>
      <c r="W52" s="371">
        <v>1</v>
      </c>
      <c r="X52" s="371">
        <v>1</v>
      </c>
      <c r="Y52" s="371" t="s">
        <v>206</v>
      </c>
      <c r="Z52" s="360" t="s">
        <v>64</v>
      </c>
      <c r="AA52" s="368" t="s">
        <v>65</v>
      </c>
      <c r="AB52" s="148" t="s">
        <v>185</v>
      </c>
      <c r="AC52" s="360"/>
      <c r="AD52" s="360"/>
      <c r="AE52" s="357">
        <f t="shared" si="1"/>
        <v>137933000</v>
      </c>
      <c r="AF52" s="15">
        <v>1</v>
      </c>
      <c r="AJ52" s="546">
        <f t="shared" si="2"/>
        <v>28986291</v>
      </c>
      <c r="AK52" s="315">
        <v>28986291</v>
      </c>
      <c r="AL52" s="315"/>
      <c r="AM52" s="315"/>
      <c r="AN52" s="315"/>
      <c r="AO52" s="315">
        <f t="shared" si="3"/>
        <v>28986291</v>
      </c>
      <c r="AP52" s="315">
        <v>28986291</v>
      </c>
    </row>
    <row r="53" spans="1:44" s="47" customFormat="1" ht="60" customHeight="1">
      <c r="A53" s="78" t="s">
        <v>49</v>
      </c>
      <c r="B53" s="29" t="s">
        <v>173</v>
      </c>
      <c r="C53" s="64" t="s">
        <v>174</v>
      </c>
      <c r="D53" s="75" t="s">
        <v>175</v>
      </c>
      <c r="E53" s="75" t="s">
        <v>176</v>
      </c>
      <c r="F53" s="74" t="s">
        <v>177</v>
      </c>
      <c r="G53" s="75" t="s">
        <v>178</v>
      </c>
      <c r="H53" s="74" t="s">
        <v>179</v>
      </c>
      <c r="I53" s="75" t="s">
        <v>187</v>
      </c>
      <c r="J53" s="75" t="s">
        <v>188</v>
      </c>
      <c r="K53" s="357">
        <v>200000000</v>
      </c>
      <c r="L53" s="375" t="s">
        <v>207</v>
      </c>
      <c r="M53" s="375" t="s">
        <v>60</v>
      </c>
      <c r="N53" s="375" t="s">
        <v>190</v>
      </c>
      <c r="O53" s="375"/>
      <c r="P53" s="375"/>
      <c r="Q53" s="375"/>
      <c r="R53" s="375"/>
      <c r="S53" s="360" t="s">
        <v>62</v>
      </c>
      <c r="T53" s="371">
        <f t="shared" si="0"/>
        <v>3</v>
      </c>
      <c r="U53" s="461">
        <v>0</v>
      </c>
      <c r="V53" s="461">
        <v>0</v>
      </c>
      <c r="W53" s="461">
        <v>2</v>
      </c>
      <c r="X53" s="461">
        <v>1</v>
      </c>
      <c r="Y53" s="371" t="s">
        <v>208</v>
      </c>
      <c r="Z53" s="360" t="s">
        <v>64</v>
      </c>
      <c r="AA53" s="368" t="s">
        <v>65</v>
      </c>
      <c r="AB53" s="148" t="s">
        <v>185</v>
      </c>
      <c r="AC53" s="360"/>
      <c r="AD53" s="360"/>
      <c r="AE53" s="357">
        <f t="shared" si="1"/>
        <v>200000000</v>
      </c>
      <c r="AF53" s="15">
        <v>0</v>
      </c>
      <c r="AJ53" s="546">
        <f t="shared" si="2"/>
        <v>0</v>
      </c>
      <c r="AK53" s="315">
        <v>0</v>
      </c>
      <c r="AL53" s="315"/>
      <c r="AM53" s="315"/>
      <c r="AN53" s="315"/>
      <c r="AO53" s="315">
        <f t="shared" si="3"/>
        <v>0</v>
      </c>
      <c r="AP53" s="315">
        <v>0</v>
      </c>
    </row>
    <row r="54" spans="1:44" s="47" customFormat="1" ht="60" customHeight="1">
      <c r="A54" s="78" t="s">
        <v>49</v>
      </c>
      <c r="B54" s="29" t="s">
        <v>173</v>
      </c>
      <c r="C54" s="64" t="s">
        <v>174</v>
      </c>
      <c r="D54" s="75" t="s">
        <v>175</v>
      </c>
      <c r="E54" s="75" t="s">
        <v>176</v>
      </c>
      <c r="F54" s="74" t="s">
        <v>177</v>
      </c>
      <c r="G54" s="75" t="s">
        <v>178</v>
      </c>
      <c r="H54" s="74" t="s">
        <v>179</v>
      </c>
      <c r="I54" s="75" t="s">
        <v>187</v>
      </c>
      <c r="J54" s="75" t="s">
        <v>188</v>
      </c>
      <c r="K54" s="357">
        <v>285000000</v>
      </c>
      <c r="L54" s="375" t="s">
        <v>207</v>
      </c>
      <c r="M54" s="375" t="s">
        <v>60</v>
      </c>
      <c r="N54" s="375" t="s">
        <v>130</v>
      </c>
      <c r="O54" s="375"/>
      <c r="P54" s="375"/>
      <c r="Q54" s="375"/>
      <c r="R54" s="375"/>
      <c r="S54" s="360" t="s">
        <v>62</v>
      </c>
      <c r="T54" s="371">
        <f t="shared" si="0"/>
        <v>3</v>
      </c>
      <c r="U54" s="461">
        <v>0</v>
      </c>
      <c r="V54" s="461">
        <v>0</v>
      </c>
      <c r="W54" s="461">
        <v>2</v>
      </c>
      <c r="X54" s="461">
        <v>1</v>
      </c>
      <c r="Y54" s="371" t="s">
        <v>210</v>
      </c>
      <c r="Z54" s="360" t="s">
        <v>96</v>
      </c>
      <c r="AA54" s="368" t="s">
        <v>132</v>
      </c>
      <c r="AB54" s="148" t="s">
        <v>185</v>
      </c>
      <c r="AC54" s="360"/>
      <c r="AD54" s="360"/>
      <c r="AE54" s="357">
        <f t="shared" si="1"/>
        <v>285000000</v>
      </c>
      <c r="AF54" s="15">
        <v>0</v>
      </c>
      <c r="AJ54" s="546">
        <f t="shared" si="2"/>
        <v>0</v>
      </c>
      <c r="AK54" s="315">
        <v>0</v>
      </c>
      <c r="AL54" s="315"/>
      <c r="AM54" s="315"/>
      <c r="AN54" s="315"/>
      <c r="AO54" s="315">
        <f t="shared" si="3"/>
        <v>0</v>
      </c>
      <c r="AP54" s="315">
        <v>0</v>
      </c>
    </row>
    <row r="55" spans="1:44" s="47" customFormat="1" ht="60" customHeight="1">
      <c r="A55" s="78" t="s">
        <v>49</v>
      </c>
      <c r="B55" s="64" t="s">
        <v>50</v>
      </c>
      <c r="C55" s="64" t="s">
        <v>51</v>
      </c>
      <c r="D55" s="74" t="s">
        <v>211</v>
      </c>
      <c r="E55" s="251" t="s">
        <v>212</v>
      </c>
      <c r="F55" s="64" t="s">
        <v>147</v>
      </c>
      <c r="G55" s="34" t="s">
        <v>55</v>
      </c>
      <c r="H55" s="65" t="s">
        <v>56</v>
      </c>
      <c r="I55" s="74" t="s">
        <v>213</v>
      </c>
      <c r="J55" s="79" t="s">
        <v>214</v>
      </c>
      <c r="K55" s="376">
        <v>10389711000</v>
      </c>
      <c r="L55" s="360" t="s">
        <v>215</v>
      </c>
      <c r="M55" s="375" t="s">
        <v>60</v>
      </c>
      <c r="N55" s="375" t="s">
        <v>61</v>
      </c>
      <c r="O55" s="371"/>
      <c r="P55" s="371"/>
      <c r="Q55" s="371"/>
      <c r="R55" s="371"/>
      <c r="S55" s="360" t="s">
        <v>62</v>
      </c>
      <c r="T55" s="371">
        <f t="shared" si="0"/>
        <v>4</v>
      </c>
      <c r="U55" s="371">
        <v>1</v>
      </c>
      <c r="V55" s="371">
        <v>1</v>
      </c>
      <c r="W55" s="371">
        <v>1</v>
      </c>
      <c r="X55" s="371">
        <v>1</v>
      </c>
      <c r="Y55" s="459" t="s">
        <v>216</v>
      </c>
      <c r="Z55" s="360" t="s">
        <v>64</v>
      </c>
      <c r="AA55" s="368" t="s">
        <v>65</v>
      </c>
      <c r="AB55" s="360" t="s">
        <v>217</v>
      </c>
      <c r="AC55" s="360"/>
      <c r="AD55" s="360"/>
      <c r="AE55" s="357">
        <f t="shared" si="1"/>
        <v>10389711000</v>
      </c>
      <c r="AF55" s="15">
        <v>1</v>
      </c>
      <c r="AJ55" s="546">
        <v>2401414160</v>
      </c>
      <c r="AK55" s="546">
        <v>2401414160</v>
      </c>
      <c r="AL55" s="546"/>
      <c r="AM55" s="546"/>
      <c r="AN55" s="546"/>
      <c r="AO55" s="546">
        <f t="shared" si="3"/>
        <v>2401414160</v>
      </c>
      <c r="AP55" s="546">
        <v>2401414160</v>
      </c>
    </row>
    <row r="56" spans="1:44" s="47" customFormat="1" ht="60" customHeight="1">
      <c r="A56" s="78" t="s">
        <v>49</v>
      </c>
      <c r="B56" s="78" t="s">
        <v>50</v>
      </c>
      <c r="C56" s="78" t="s">
        <v>51</v>
      </c>
      <c r="D56" s="74" t="s">
        <v>211</v>
      </c>
      <c r="E56" s="251" t="s">
        <v>212</v>
      </c>
      <c r="F56" s="64" t="s">
        <v>147</v>
      </c>
      <c r="G56" s="34" t="s">
        <v>55</v>
      </c>
      <c r="H56" s="65" t="s">
        <v>56</v>
      </c>
      <c r="I56" s="75" t="s">
        <v>213</v>
      </c>
      <c r="J56" s="79" t="s">
        <v>214</v>
      </c>
      <c r="K56" s="376">
        <v>300000000</v>
      </c>
      <c r="L56" s="360" t="s">
        <v>215</v>
      </c>
      <c r="M56" s="375" t="s">
        <v>60</v>
      </c>
      <c r="N56" s="375" t="s">
        <v>61</v>
      </c>
      <c r="O56" s="371"/>
      <c r="P56" s="371"/>
      <c r="Q56" s="371"/>
      <c r="R56" s="371"/>
      <c r="S56" s="360" t="s">
        <v>62</v>
      </c>
      <c r="T56" s="371">
        <f t="shared" si="0"/>
        <v>4</v>
      </c>
      <c r="U56" s="371">
        <v>1</v>
      </c>
      <c r="V56" s="371">
        <v>1</v>
      </c>
      <c r="W56" s="371">
        <v>1</v>
      </c>
      <c r="X56" s="371">
        <v>1</v>
      </c>
      <c r="Y56" s="459" t="s">
        <v>219</v>
      </c>
      <c r="Z56" s="360" t="s">
        <v>96</v>
      </c>
      <c r="AA56" s="360" t="s">
        <v>132</v>
      </c>
      <c r="AB56" s="360" t="s">
        <v>217</v>
      </c>
      <c r="AC56" s="360"/>
      <c r="AD56" s="360"/>
      <c r="AE56" s="357">
        <f t="shared" si="1"/>
        <v>300000000</v>
      </c>
      <c r="AF56" s="15">
        <v>1</v>
      </c>
      <c r="AJ56" s="546">
        <f t="shared" si="2"/>
        <v>189831091</v>
      </c>
      <c r="AK56" s="546">
        <v>189831091</v>
      </c>
      <c r="AL56" s="546"/>
      <c r="AM56" s="546"/>
      <c r="AN56" s="546"/>
      <c r="AO56" s="546">
        <f t="shared" si="3"/>
        <v>164279706</v>
      </c>
      <c r="AP56" s="546">
        <v>164279706</v>
      </c>
    </row>
    <row r="57" spans="1:44" s="47" customFormat="1" ht="60" customHeight="1">
      <c r="A57" s="78" t="s">
        <v>49</v>
      </c>
      <c r="B57" s="78" t="s">
        <v>50</v>
      </c>
      <c r="C57" s="78" t="s">
        <v>51</v>
      </c>
      <c r="D57" s="74" t="s">
        <v>211</v>
      </c>
      <c r="E57" s="251" t="s">
        <v>212</v>
      </c>
      <c r="F57" s="64" t="s">
        <v>147</v>
      </c>
      <c r="G57" s="34" t="s">
        <v>55</v>
      </c>
      <c r="H57" s="65" t="s">
        <v>56</v>
      </c>
      <c r="I57" s="75" t="s">
        <v>213</v>
      </c>
      <c r="J57" s="79" t="s">
        <v>214</v>
      </c>
      <c r="K57" s="357">
        <v>132000000</v>
      </c>
      <c r="L57" s="360" t="s">
        <v>220</v>
      </c>
      <c r="M57" s="373" t="s">
        <v>60</v>
      </c>
      <c r="N57" s="369" t="s">
        <v>190</v>
      </c>
      <c r="O57" s="369"/>
      <c r="P57" s="369"/>
      <c r="Q57" s="369"/>
      <c r="R57" s="369"/>
      <c r="S57" s="360" t="s">
        <v>62</v>
      </c>
      <c r="T57" s="371">
        <f t="shared" si="0"/>
        <v>4</v>
      </c>
      <c r="U57" s="371">
        <v>2</v>
      </c>
      <c r="V57" s="371">
        <v>2</v>
      </c>
      <c r="W57" s="371">
        <v>0</v>
      </c>
      <c r="X57" s="371">
        <v>0</v>
      </c>
      <c r="Y57" s="459" t="s">
        <v>221</v>
      </c>
      <c r="Z57" s="360" t="s">
        <v>64</v>
      </c>
      <c r="AA57" s="368" t="s">
        <v>65</v>
      </c>
      <c r="AB57" s="360" t="s">
        <v>217</v>
      </c>
      <c r="AC57" s="360"/>
      <c r="AD57" s="457"/>
      <c r="AE57" s="357">
        <f t="shared" si="1"/>
        <v>132000000</v>
      </c>
      <c r="AF57" s="15">
        <v>2</v>
      </c>
      <c r="AJ57" s="546">
        <f t="shared" si="2"/>
        <v>0</v>
      </c>
      <c r="AK57" s="546">
        <v>0</v>
      </c>
      <c r="AL57" s="546"/>
      <c r="AM57" s="546"/>
      <c r="AN57" s="546"/>
      <c r="AO57" s="546">
        <f t="shared" si="3"/>
        <v>0</v>
      </c>
      <c r="AP57" s="546">
        <v>0</v>
      </c>
    </row>
    <row r="58" spans="1:44" s="47" customFormat="1" ht="60" customHeight="1">
      <c r="A58" s="78" t="s">
        <v>49</v>
      </c>
      <c r="B58" s="78" t="s">
        <v>50</v>
      </c>
      <c r="C58" s="78" t="s">
        <v>51</v>
      </c>
      <c r="D58" s="74" t="s">
        <v>211</v>
      </c>
      <c r="E58" s="251" t="s">
        <v>212</v>
      </c>
      <c r="F58" s="64" t="s">
        <v>147</v>
      </c>
      <c r="G58" s="34" t="s">
        <v>55</v>
      </c>
      <c r="H58" s="65" t="s">
        <v>56</v>
      </c>
      <c r="I58" s="75" t="s">
        <v>213</v>
      </c>
      <c r="J58" s="79" t="s">
        <v>214</v>
      </c>
      <c r="K58" s="357">
        <v>353973593</v>
      </c>
      <c r="L58" s="360" t="s">
        <v>220</v>
      </c>
      <c r="M58" s="373" t="s">
        <v>60</v>
      </c>
      <c r="N58" s="369" t="s">
        <v>183</v>
      </c>
      <c r="O58" s="369"/>
      <c r="P58" s="369"/>
      <c r="Q58" s="369"/>
      <c r="R58" s="369"/>
      <c r="S58" s="360" t="s">
        <v>62</v>
      </c>
      <c r="T58" s="371">
        <f t="shared" si="0"/>
        <v>4</v>
      </c>
      <c r="U58" s="371">
        <v>2</v>
      </c>
      <c r="V58" s="371">
        <v>2</v>
      </c>
      <c r="W58" s="371">
        <v>0</v>
      </c>
      <c r="X58" s="371">
        <v>0</v>
      </c>
      <c r="Y58" s="459" t="s">
        <v>222</v>
      </c>
      <c r="Z58" s="360" t="s">
        <v>96</v>
      </c>
      <c r="AA58" s="360" t="s">
        <v>132</v>
      </c>
      <c r="AB58" s="360" t="s">
        <v>217</v>
      </c>
      <c r="AC58" s="360"/>
      <c r="AD58" s="457"/>
      <c r="AE58" s="357">
        <f t="shared" si="1"/>
        <v>353973593</v>
      </c>
      <c r="AF58" s="15">
        <v>2</v>
      </c>
      <c r="AJ58" s="546">
        <f t="shared" si="2"/>
        <v>199503593</v>
      </c>
      <c r="AK58" s="546">
        <v>199503593</v>
      </c>
      <c r="AL58" s="546"/>
      <c r="AM58" s="546"/>
      <c r="AN58" s="546"/>
      <c r="AO58" s="546">
        <f t="shared" si="3"/>
        <v>98986797</v>
      </c>
      <c r="AP58" s="546">
        <v>98986797</v>
      </c>
    </row>
    <row r="59" spans="1:44" s="47" customFormat="1" ht="60" customHeight="1">
      <c r="A59" s="78" t="s">
        <v>49</v>
      </c>
      <c r="B59" s="78" t="s">
        <v>50</v>
      </c>
      <c r="C59" s="78" t="s">
        <v>51</v>
      </c>
      <c r="D59" s="74" t="s">
        <v>211</v>
      </c>
      <c r="E59" s="251" t="s">
        <v>212</v>
      </c>
      <c r="F59" s="64" t="s">
        <v>147</v>
      </c>
      <c r="G59" s="34" t="s">
        <v>55</v>
      </c>
      <c r="H59" s="65" t="s">
        <v>56</v>
      </c>
      <c r="I59" s="75" t="s">
        <v>213</v>
      </c>
      <c r="J59" s="79" t="s">
        <v>214</v>
      </c>
      <c r="K59" s="357">
        <v>100679250</v>
      </c>
      <c r="L59" s="360" t="s">
        <v>223</v>
      </c>
      <c r="M59" s="373" t="s">
        <v>78</v>
      </c>
      <c r="N59" s="371" t="s">
        <v>79</v>
      </c>
      <c r="O59" s="371" t="s">
        <v>83</v>
      </c>
      <c r="P59" s="371" t="s">
        <v>83</v>
      </c>
      <c r="Q59" s="371" t="s">
        <v>83</v>
      </c>
      <c r="R59" s="371" t="s">
        <v>83</v>
      </c>
      <c r="S59" s="360" t="s">
        <v>62</v>
      </c>
      <c r="T59" s="371">
        <f t="shared" si="0"/>
        <v>1</v>
      </c>
      <c r="U59" s="378">
        <v>0</v>
      </c>
      <c r="V59" s="378">
        <v>0</v>
      </c>
      <c r="W59" s="378">
        <v>1</v>
      </c>
      <c r="X59" s="378">
        <v>0</v>
      </c>
      <c r="Y59" s="459" t="s">
        <v>224</v>
      </c>
      <c r="Z59" s="360" t="s">
        <v>64</v>
      </c>
      <c r="AA59" s="368" t="s">
        <v>65</v>
      </c>
      <c r="AB59" s="360" t="s">
        <v>217</v>
      </c>
      <c r="AC59" s="360"/>
      <c r="AD59" s="457"/>
      <c r="AE59" s="357">
        <f t="shared" si="1"/>
        <v>100679250</v>
      </c>
      <c r="AF59" s="15">
        <v>0</v>
      </c>
      <c r="AJ59" s="546">
        <f t="shared" si="2"/>
        <v>0</v>
      </c>
      <c r="AK59" s="546">
        <v>0</v>
      </c>
      <c r="AL59" s="546"/>
      <c r="AM59" s="546"/>
      <c r="AN59" s="546"/>
      <c r="AO59" s="546">
        <f t="shared" si="3"/>
        <v>0</v>
      </c>
      <c r="AP59" s="546">
        <v>0</v>
      </c>
    </row>
    <row r="60" spans="1:44" s="47" customFormat="1" ht="60" customHeight="1">
      <c r="A60" s="78" t="s">
        <v>49</v>
      </c>
      <c r="B60" s="78" t="s">
        <v>50</v>
      </c>
      <c r="C60" s="78" t="s">
        <v>51</v>
      </c>
      <c r="D60" s="74" t="s">
        <v>211</v>
      </c>
      <c r="E60" s="251" t="s">
        <v>212</v>
      </c>
      <c r="F60" s="64" t="s">
        <v>147</v>
      </c>
      <c r="G60" s="34" t="s">
        <v>55</v>
      </c>
      <c r="H60" s="65" t="s">
        <v>56</v>
      </c>
      <c r="I60" s="75" t="s">
        <v>213</v>
      </c>
      <c r="J60" s="79" t="s">
        <v>214</v>
      </c>
      <c r="K60" s="367">
        <v>7000407</v>
      </c>
      <c r="L60" s="360" t="s">
        <v>223</v>
      </c>
      <c r="M60" s="373" t="s">
        <v>78</v>
      </c>
      <c r="N60" s="371" t="s">
        <v>79</v>
      </c>
      <c r="O60" s="371" t="s">
        <v>83</v>
      </c>
      <c r="P60" s="371" t="s">
        <v>83</v>
      </c>
      <c r="Q60" s="371" t="s">
        <v>83</v>
      </c>
      <c r="R60" s="371" t="s">
        <v>83</v>
      </c>
      <c r="S60" s="360" t="s">
        <v>62</v>
      </c>
      <c r="T60" s="371">
        <f t="shared" si="0"/>
        <v>1</v>
      </c>
      <c r="U60" s="378">
        <v>0</v>
      </c>
      <c r="V60" s="378">
        <v>0</v>
      </c>
      <c r="W60" s="378">
        <v>1</v>
      </c>
      <c r="X60" s="378">
        <v>0</v>
      </c>
      <c r="Y60" s="459" t="s">
        <v>225</v>
      </c>
      <c r="Z60" s="360" t="s">
        <v>96</v>
      </c>
      <c r="AA60" s="360" t="s">
        <v>132</v>
      </c>
      <c r="AB60" s="360" t="s">
        <v>217</v>
      </c>
      <c r="AC60" s="360"/>
      <c r="AD60" s="457"/>
      <c r="AE60" s="357">
        <f t="shared" si="1"/>
        <v>7000407</v>
      </c>
      <c r="AF60" s="15">
        <v>0</v>
      </c>
      <c r="AJ60" s="546">
        <f t="shared" si="2"/>
        <v>0</v>
      </c>
      <c r="AK60" s="546">
        <v>0</v>
      </c>
      <c r="AL60" s="546"/>
      <c r="AM60" s="546"/>
      <c r="AN60" s="546"/>
      <c r="AO60" s="546">
        <f t="shared" si="3"/>
        <v>0</v>
      </c>
      <c r="AP60" s="546">
        <v>0</v>
      </c>
    </row>
    <row r="61" spans="1:44" s="47" customFormat="1" ht="60" customHeight="1">
      <c r="A61" s="78" t="s">
        <v>49</v>
      </c>
      <c r="B61" s="78" t="s">
        <v>50</v>
      </c>
      <c r="C61" s="78" t="s">
        <v>51</v>
      </c>
      <c r="D61" s="74" t="s">
        <v>211</v>
      </c>
      <c r="E61" s="251" t="s">
        <v>212</v>
      </c>
      <c r="F61" s="64" t="s">
        <v>147</v>
      </c>
      <c r="G61" s="34" t="s">
        <v>55</v>
      </c>
      <c r="H61" s="65" t="s">
        <v>56</v>
      </c>
      <c r="I61" s="75" t="s">
        <v>213</v>
      </c>
      <c r="J61" s="79" t="s">
        <v>214</v>
      </c>
      <c r="K61" s="367">
        <v>700000000</v>
      </c>
      <c r="L61" s="360" t="s">
        <v>226</v>
      </c>
      <c r="M61" s="373" t="s">
        <v>60</v>
      </c>
      <c r="N61" s="369" t="s">
        <v>130</v>
      </c>
      <c r="O61" s="369"/>
      <c r="P61" s="369"/>
      <c r="Q61" s="369"/>
      <c r="R61" s="369"/>
      <c r="S61" s="360" t="s">
        <v>62</v>
      </c>
      <c r="T61" s="371">
        <f t="shared" si="0"/>
        <v>5</v>
      </c>
      <c r="U61" s="371">
        <v>0</v>
      </c>
      <c r="V61" s="371">
        <v>0</v>
      </c>
      <c r="W61" s="371">
        <v>2</v>
      </c>
      <c r="X61" s="371">
        <v>3</v>
      </c>
      <c r="Y61" s="459" t="s">
        <v>227</v>
      </c>
      <c r="Z61" s="360" t="s">
        <v>96</v>
      </c>
      <c r="AA61" s="368" t="s">
        <v>132</v>
      </c>
      <c r="AB61" s="360" t="s">
        <v>217</v>
      </c>
      <c r="AC61" s="360"/>
      <c r="AD61" s="457"/>
      <c r="AE61" s="357">
        <f t="shared" si="1"/>
        <v>700000000</v>
      </c>
      <c r="AF61" s="15">
        <v>0</v>
      </c>
      <c r="AJ61" s="546">
        <f t="shared" si="2"/>
        <v>0</v>
      </c>
      <c r="AK61" s="546">
        <v>0</v>
      </c>
      <c r="AL61" s="546"/>
      <c r="AM61" s="546"/>
      <c r="AN61" s="546"/>
      <c r="AO61" s="546">
        <f t="shared" si="3"/>
        <v>0</v>
      </c>
      <c r="AP61" s="546">
        <v>0</v>
      </c>
    </row>
    <row r="62" spans="1:44" s="47" customFormat="1" ht="60" customHeight="1">
      <c r="A62" s="78" t="s">
        <v>49</v>
      </c>
      <c r="B62" s="64" t="s">
        <v>50</v>
      </c>
      <c r="C62" s="64" t="s">
        <v>51</v>
      </c>
      <c r="D62" s="74" t="s">
        <v>211</v>
      </c>
      <c r="E62" s="251" t="s">
        <v>212</v>
      </c>
      <c r="F62" s="64" t="s">
        <v>147</v>
      </c>
      <c r="G62" s="34" t="s">
        <v>55</v>
      </c>
      <c r="H62" s="65" t="s">
        <v>56</v>
      </c>
      <c r="I62" s="74" t="s">
        <v>213</v>
      </c>
      <c r="J62" s="83" t="s">
        <v>214</v>
      </c>
      <c r="K62" s="361">
        <v>547320750</v>
      </c>
      <c r="L62" s="360" t="s">
        <v>170</v>
      </c>
      <c r="M62" s="373" t="s">
        <v>60</v>
      </c>
      <c r="N62" s="369" t="s">
        <v>142</v>
      </c>
      <c r="O62" s="371"/>
      <c r="P62" s="371"/>
      <c r="Q62" s="371"/>
      <c r="R62" s="371"/>
      <c r="S62" s="360" t="s">
        <v>62</v>
      </c>
      <c r="T62" s="371">
        <f t="shared" si="0"/>
        <v>12</v>
      </c>
      <c r="U62" s="371">
        <v>3</v>
      </c>
      <c r="V62" s="371">
        <v>3</v>
      </c>
      <c r="W62" s="371">
        <v>3</v>
      </c>
      <c r="X62" s="371">
        <v>3</v>
      </c>
      <c r="Y62" s="459" t="s">
        <v>228</v>
      </c>
      <c r="Z62" s="360" t="s">
        <v>64</v>
      </c>
      <c r="AA62" s="368" t="s">
        <v>65</v>
      </c>
      <c r="AB62" s="360" t="s">
        <v>217</v>
      </c>
      <c r="AC62" s="360"/>
      <c r="AD62" s="452"/>
      <c r="AE62" s="357">
        <f t="shared" si="1"/>
        <v>547320750</v>
      </c>
      <c r="AF62" s="350">
        <v>1</v>
      </c>
      <c r="AG62" s="354"/>
      <c r="AH62" s="354"/>
      <c r="AI62" s="354"/>
      <c r="AJ62" s="547">
        <f t="shared" si="2"/>
        <v>288864215</v>
      </c>
      <c r="AK62" s="546">
        <v>288864215</v>
      </c>
      <c r="AL62" s="546"/>
      <c r="AM62" s="546"/>
      <c r="AN62" s="546"/>
      <c r="AO62" s="546">
        <f t="shared" si="3"/>
        <v>97231696</v>
      </c>
      <c r="AP62" s="546">
        <v>97231696</v>
      </c>
      <c r="AQ62" s="354"/>
    </row>
    <row r="63" spans="1:44" s="47" customFormat="1" ht="60" customHeight="1">
      <c r="A63" s="159" t="s">
        <v>49</v>
      </c>
      <c r="B63" s="160" t="s">
        <v>173</v>
      </c>
      <c r="C63" s="160" t="s">
        <v>174</v>
      </c>
      <c r="D63" s="75" t="s">
        <v>229</v>
      </c>
      <c r="E63" s="325" t="s">
        <v>230</v>
      </c>
      <c r="F63" s="65" t="s">
        <v>231</v>
      </c>
      <c r="G63" s="75" t="s">
        <v>232</v>
      </c>
      <c r="H63" s="65" t="s">
        <v>56</v>
      </c>
      <c r="I63" s="75" t="s">
        <v>233</v>
      </c>
      <c r="J63" s="78" t="s">
        <v>234</v>
      </c>
      <c r="K63" s="361">
        <v>182234000</v>
      </c>
      <c r="L63" s="371" t="s">
        <v>235</v>
      </c>
      <c r="M63" s="373" t="s">
        <v>195</v>
      </c>
      <c r="N63" s="369" t="s">
        <v>236</v>
      </c>
      <c r="O63" s="371" t="s">
        <v>83</v>
      </c>
      <c r="P63" s="371" t="s">
        <v>83</v>
      </c>
      <c r="Q63" s="371" t="s">
        <v>83</v>
      </c>
      <c r="R63" s="371" t="s">
        <v>83</v>
      </c>
      <c r="S63" s="360" t="s">
        <v>62</v>
      </c>
      <c r="T63" s="371">
        <f t="shared" si="0"/>
        <v>4</v>
      </c>
      <c r="U63" s="371">
        <v>1</v>
      </c>
      <c r="V63" s="371">
        <v>1</v>
      </c>
      <c r="W63" s="371">
        <v>1</v>
      </c>
      <c r="X63" s="371">
        <v>1</v>
      </c>
      <c r="Y63" s="360" t="s">
        <v>237</v>
      </c>
      <c r="Z63" s="360" t="s">
        <v>64</v>
      </c>
      <c r="AA63" s="360" t="s">
        <v>65</v>
      </c>
      <c r="AB63" s="360" t="s">
        <v>185</v>
      </c>
      <c r="AC63" s="360"/>
      <c r="AD63" s="360"/>
      <c r="AE63" s="462">
        <f t="shared" si="1"/>
        <v>182234000</v>
      </c>
      <c r="AF63" s="15">
        <v>1</v>
      </c>
      <c r="AG63" s="15"/>
      <c r="AH63" s="15"/>
      <c r="AI63" s="15"/>
      <c r="AJ63" s="546">
        <f t="shared" si="2"/>
        <v>42617405</v>
      </c>
      <c r="AK63" s="548">
        <v>42617405</v>
      </c>
      <c r="AL63" s="549"/>
      <c r="AM63" s="549"/>
      <c r="AN63" s="549"/>
      <c r="AO63" s="546">
        <f t="shared" si="3"/>
        <v>42617405</v>
      </c>
      <c r="AP63" s="548">
        <v>42617405</v>
      </c>
      <c r="AQ63" s="15"/>
      <c r="AR63" s="349"/>
    </row>
    <row r="64" spans="1:44" s="47" customFormat="1" ht="60" customHeight="1">
      <c r="A64" s="159" t="s">
        <v>49</v>
      </c>
      <c r="B64" s="160" t="s">
        <v>173</v>
      </c>
      <c r="C64" s="160" t="s">
        <v>174</v>
      </c>
      <c r="D64" s="75" t="s">
        <v>229</v>
      </c>
      <c r="E64" s="325" t="s">
        <v>230</v>
      </c>
      <c r="F64" s="65" t="s">
        <v>231</v>
      </c>
      <c r="G64" s="75" t="s">
        <v>232</v>
      </c>
      <c r="H64" s="65" t="s">
        <v>56</v>
      </c>
      <c r="I64" s="75" t="s">
        <v>233</v>
      </c>
      <c r="J64" s="78" t="s">
        <v>234</v>
      </c>
      <c r="K64" s="361">
        <v>2075050000</v>
      </c>
      <c r="L64" s="369" t="s">
        <v>240</v>
      </c>
      <c r="M64" s="373" t="s">
        <v>195</v>
      </c>
      <c r="N64" s="369" t="s">
        <v>236</v>
      </c>
      <c r="O64" s="371" t="s">
        <v>83</v>
      </c>
      <c r="P64" s="371" t="s">
        <v>83</v>
      </c>
      <c r="Q64" s="371" t="s">
        <v>83</v>
      </c>
      <c r="R64" s="371" t="s">
        <v>83</v>
      </c>
      <c r="S64" s="360" t="s">
        <v>62</v>
      </c>
      <c r="T64" s="371">
        <f t="shared" si="0"/>
        <v>4</v>
      </c>
      <c r="U64" s="371">
        <v>1</v>
      </c>
      <c r="V64" s="371">
        <v>1</v>
      </c>
      <c r="W64" s="371">
        <v>1</v>
      </c>
      <c r="X64" s="371">
        <v>1</v>
      </c>
      <c r="Y64" s="371" t="s">
        <v>241</v>
      </c>
      <c r="Z64" s="360" t="s">
        <v>64</v>
      </c>
      <c r="AA64" s="360" t="s">
        <v>65</v>
      </c>
      <c r="AB64" s="360" t="s">
        <v>185</v>
      </c>
      <c r="AC64" s="360"/>
      <c r="AD64" s="360"/>
      <c r="AE64" s="462">
        <f t="shared" si="1"/>
        <v>2075050000</v>
      </c>
      <c r="AF64" s="15">
        <v>1</v>
      </c>
      <c r="AG64" s="15"/>
      <c r="AH64" s="15"/>
      <c r="AI64" s="15"/>
      <c r="AJ64" s="546">
        <f t="shared" si="2"/>
        <v>1575050000</v>
      </c>
      <c r="AK64" s="548">
        <v>1575050000</v>
      </c>
      <c r="AL64" s="549"/>
      <c r="AM64" s="549"/>
      <c r="AN64" s="549"/>
      <c r="AO64" s="546">
        <f t="shared" si="3"/>
        <v>233467421</v>
      </c>
      <c r="AP64" s="548">
        <v>233467421</v>
      </c>
      <c r="AQ64" s="15"/>
      <c r="AR64" s="349"/>
    </row>
    <row r="65" spans="1:44" s="47" customFormat="1" ht="60" customHeight="1">
      <c r="A65" s="159" t="s">
        <v>49</v>
      </c>
      <c r="B65" s="160" t="s">
        <v>173</v>
      </c>
      <c r="C65" s="160" t="s">
        <v>174</v>
      </c>
      <c r="D65" s="75" t="s">
        <v>229</v>
      </c>
      <c r="E65" s="325" t="s">
        <v>230</v>
      </c>
      <c r="F65" s="65" t="s">
        <v>242</v>
      </c>
      <c r="G65" s="75" t="s">
        <v>243</v>
      </c>
      <c r="H65" s="65" t="s">
        <v>56</v>
      </c>
      <c r="I65" s="75" t="s">
        <v>233</v>
      </c>
      <c r="J65" s="78" t="s">
        <v>234</v>
      </c>
      <c r="K65" s="357">
        <v>702500000</v>
      </c>
      <c r="L65" s="369" t="s">
        <v>240</v>
      </c>
      <c r="M65" s="373" t="s">
        <v>195</v>
      </c>
      <c r="N65" s="369" t="s">
        <v>236</v>
      </c>
      <c r="O65" s="371" t="s">
        <v>83</v>
      </c>
      <c r="P65" s="371" t="s">
        <v>83</v>
      </c>
      <c r="Q65" s="371" t="s">
        <v>83</v>
      </c>
      <c r="R65" s="371" t="s">
        <v>83</v>
      </c>
      <c r="S65" s="360" t="s">
        <v>62</v>
      </c>
      <c r="T65" s="371">
        <f t="shared" si="0"/>
        <v>4</v>
      </c>
      <c r="U65" s="371">
        <v>1</v>
      </c>
      <c r="V65" s="371">
        <v>1</v>
      </c>
      <c r="W65" s="371">
        <v>1</v>
      </c>
      <c r="X65" s="371">
        <v>1</v>
      </c>
      <c r="Y65" s="360" t="s">
        <v>244</v>
      </c>
      <c r="Z65" s="360" t="s">
        <v>245</v>
      </c>
      <c r="AA65" s="360" t="s">
        <v>246</v>
      </c>
      <c r="AB65" s="360" t="s">
        <v>185</v>
      </c>
      <c r="AC65" s="360"/>
      <c r="AD65" s="360"/>
      <c r="AE65" s="462">
        <f t="shared" si="1"/>
        <v>702500000</v>
      </c>
      <c r="AF65" s="15">
        <v>1</v>
      </c>
      <c r="AG65" s="15"/>
      <c r="AH65" s="15"/>
      <c r="AI65" s="15"/>
      <c r="AJ65" s="546">
        <f t="shared" si="2"/>
        <v>552500000</v>
      </c>
      <c r="AK65" s="548">
        <v>552500000</v>
      </c>
      <c r="AL65" s="549"/>
      <c r="AM65" s="549"/>
      <c r="AN65" s="549"/>
      <c r="AO65" s="546">
        <f t="shared" si="3"/>
        <v>0</v>
      </c>
      <c r="AP65" s="549">
        <v>0</v>
      </c>
      <c r="AQ65" s="15"/>
      <c r="AR65" s="349"/>
    </row>
    <row r="66" spans="1:44" s="47" customFormat="1" ht="60" customHeight="1">
      <c r="A66" s="159" t="s">
        <v>49</v>
      </c>
      <c r="B66" s="160" t="s">
        <v>173</v>
      </c>
      <c r="C66" s="160" t="s">
        <v>174</v>
      </c>
      <c r="D66" s="75" t="s">
        <v>229</v>
      </c>
      <c r="E66" s="325" t="s">
        <v>230</v>
      </c>
      <c r="F66" s="65" t="s">
        <v>242</v>
      </c>
      <c r="G66" s="75" t="s">
        <v>243</v>
      </c>
      <c r="H66" s="65" t="s">
        <v>56</v>
      </c>
      <c r="I66" s="75" t="s">
        <v>233</v>
      </c>
      <c r="J66" s="78" t="s">
        <v>234</v>
      </c>
      <c r="K66" s="357">
        <v>2075050000</v>
      </c>
      <c r="L66" s="369" t="s">
        <v>247</v>
      </c>
      <c r="M66" s="373" t="s">
        <v>195</v>
      </c>
      <c r="N66" s="369" t="s">
        <v>236</v>
      </c>
      <c r="O66" s="371" t="s">
        <v>83</v>
      </c>
      <c r="P66" s="371" t="s">
        <v>83</v>
      </c>
      <c r="Q66" s="371" t="s">
        <v>83</v>
      </c>
      <c r="R66" s="371" t="s">
        <v>83</v>
      </c>
      <c r="S66" s="360" t="s">
        <v>62</v>
      </c>
      <c r="T66" s="371">
        <f t="shared" si="0"/>
        <v>124755</v>
      </c>
      <c r="U66" s="369">
        <v>31188</v>
      </c>
      <c r="V66" s="369">
        <v>31188</v>
      </c>
      <c r="W66" s="369">
        <v>31191</v>
      </c>
      <c r="X66" s="369">
        <v>31188</v>
      </c>
      <c r="Y66" s="371" t="s">
        <v>248</v>
      </c>
      <c r="Z66" s="360" t="s">
        <v>64</v>
      </c>
      <c r="AA66" s="368" t="s">
        <v>65</v>
      </c>
      <c r="AB66" s="360" t="s">
        <v>185</v>
      </c>
      <c r="AC66" s="360"/>
      <c r="AD66" s="360"/>
      <c r="AE66" s="462">
        <f t="shared" si="1"/>
        <v>2075050000</v>
      </c>
      <c r="AF66" s="353">
        <v>20716</v>
      </c>
      <c r="AG66" s="15"/>
      <c r="AH66" s="15"/>
      <c r="AI66" s="15"/>
      <c r="AJ66" s="546">
        <f t="shared" si="2"/>
        <v>1575050000</v>
      </c>
      <c r="AK66" s="548">
        <v>1575050000</v>
      </c>
      <c r="AL66" s="549"/>
      <c r="AM66" s="549"/>
      <c r="AN66" s="549"/>
      <c r="AO66" s="546">
        <f t="shared" si="3"/>
        <v>555020534</v>
      </c>
      <c r="AP66" s="548">
        <v>555020534</v>
      </c>
      <c r="AQ66" s="15"/>
      <c r="AR66" s="349"/>
    </row>
    <row r="67" spans="1:44" s="47" customFormat="1" ht="60" customHeight="1" thickBot="1">
      <c r="A67" s="159" t="s">
        <v>49</v>
      </c>
      <c r="B67" s="160" t="s">
        <v>173</v>
      </c>
      <c r="C67" s="78" t="s">
        <v>174</v>
      </c>
      <c r="D67" s="75" t="s">
        <v>229</v>
      </c>
      <c r="E67" s="325" t="s">
        <v>230</v>
      </c>
      <c r="F67" s="65" t="s">
        <v>249</v>
      </c>
      <c r="G67" s="75" t="s">
        <v>250</v>
      </c>
      <c r="H67" s="65" t="s">
        <v>56</v>
      </c>
      <c r="I67" s="75" t="s">
        <v>233</v>
      </c>
      <c r="J67" s="78" t="s">
        <v>234</v>
      </c>
      <c r="K67" s="361">
        <v>702500000</v>
      </c>
      <c r="L67" s="369" t="s">
        <v>247</v>
      </c>
      <c r="M67" s="373" t="s">
        <v>195</v>
      </c>
      <c r="N67" s="369" t="s">
        <v>236</v>
      </c>
      <c r="O67" s="371" t="s">
        <v>83</v>
      </c>
      <c r="P67" s="371" t="s">
        <v>83</v>
      </c>
      <c r="Q67" s="371" t="s">
        <v>83</v>
      </c>
      <c r="R67" s="371" t="s">
        <v>83</v>
      </c>
      <c r="S67" s="360" t="s">
        <v>62</v>
      </c>
      <c r="T67" s="371">
        <f t="shared" si="0"/>
        <v>124755</v>
      </c>
      <c r="U67" s="371">
        <v>31188</v>
      </c>
      <c r="V67" s="371">
        <v>31188</v>
      </c>
      <c r="W67" s="371">
        <v>31191</v>
      </c>
      <c r="X67" s="371">
        <v>31188</v>
      </c>
      <c r="Y67" s="360" t="s">
        <v>251</v>
      </c>
      <c r="Z67" s="360" t="s">
        <v>245</v>
      </c>
      <c r="AA67" s="368" t="s">
        <v>246</v>
      </c>
      <c r="AB67" s="360" t="s">
        <v>185</v>
      </c>
      <c r="AC67" s="360"/>
      <c r="AD67" s="360"/>
      <c r="AE67" s="462">
        <f t="shared" si="1"/>
        <v>702500000</v>
      </c>
      <c r="AF67" s="353">
        <v>20716</v>
      </c>
      <c r="AG67" s="15"/>
      <c r="AH67" s="15"/>
      <c r="AI67" s="15"/>
      <c r="AJ67" s="546">
        <f t="shared" si="2"/>
        <v>552500000</v>
      </c>
      <c r="AK67" s="548">
        <v>552500000</v>
      </c>
      <c r="AL67" s="549"/>
      <c r="AM67" s="549"/>
      <c r="AN67" s="549"/>
      <c r="AO67" s="546">
        <f t="shared" si="3"/>
        <v>0</v>
      </c>
      <c r="AP67" s="549">
        <v>0</v>
      </c>
      <c r="AQ67" s="15"/>
      <c r="AR67" s="349"/>
    </row>
    <row r="68" spans="1:44" s="55" customFormat="1" ht="60" customHeight="1">
      <c r="A68" s="78" t="s">
        <v>252</v>
      </c>
      <c r="B68" s="161" t="s">
        <v>253</v>
      </c>
      <c r="C68" s="78" t="s">
        <v>254</v>
      </c>
      <c r="D68" s="74" t="s">
        <v>255</v>
      </c>
      <c r="E68" s="321" t="s">
        <v>256</v>
      </c>
      <c r="F68" s="64" t="s">
        <v>257</v>
      </c>
      <c r="G68" s="75" t="s">
        <v>258</v>
      </c>
      <c r="H68" s="65" t="s">
        <v>259</v>
      </c>
      <c r="I68" s="75" t="s">
        <v>260</v>
      </c>
      <c r="J68" s="82" t="s">
        <v>261</v>
      </c>
      <c r="K68" s="361">
        <v>1795494000</v>
      </c>
      <c r="L68" s="368" t="s">
        <v>262</v>
      </c>
      <c r="M68" s="463" t="s">
        <v>263</v>
      </c>
      <c r="N68" s="464" t="s">
        <v>264</v>
      </c>
      <c r="O68" s="369"/>
      <c r="P68" s="369"/>
      <c r="Q68" s="369"/>
      <c r="R68" s="369"/>
      <c r="S68" s="360" t="s">
        <v>62</v>
      </c>
      <c r="T68" s="371">
        <f t="shared" si="0"/>
        <v>9</v>
      </c>
      <c r="U68" s="465">
        <v>0</v>
      </c>
      <c r="V68" s="465">
        <v>2</v>
      </c>
      <c r="W68" s="465">
        <v>5</v>
      </c>
      <c r="X68" s="465">
        <v>2</v>
      </c>
      <c r="Y68" s="466" t="s">
        <v>265</v>
      </c>
      <c r="Z68" s="360" t="s">
        <v>64</v>
      </c>
      <c r="AA68" s="368" t="s">
        <v>65</v>
      </c>
      <c r="AB68" s="360" t="s">
        <v>266</v>
      </c>
      <c r="AC68" s="360"/>
      <c r="AD68" s="360"/>
      <c r="AE68" s="357">
        <f t="shared" si="1"/>
        <v>1795494000</v>
      </c>
      <c r="AF68" s="355">
        <v>0</v>
      </c>
      <c r="AG68" s="351"/>
      <c r="AH68" s="351"/>
      <c r="AI68" s="351"/>
      <c r="AJ68" s="550">
        <f t="shared" si="2"/>
        <v>842243137</v>
      </c>
      <c r="AK68" s="550">
        <v>842243137</v>
      </c>
      <c r="AL68" s="550"/>
      <c r="AM68" s="550"/>
      <c r="AN68" s="550"/>
      <c r="AO68" s="550">
        <f t="shared" si="3"/>
        <v>283499040</v>
      </c>
      <c r="AP68" s="550">
        <v>283499040</v>
      </c>
      <c r="AQ68" s="351"/>
    </row>
    <row r="69" spans="1:44" s="47" customFormat="1" ht="60" customHeight="1">
      <c r="A69" s="78" t="s">
        <v>252</v>
      </c>
      <c r="B69" s="161" t="s">
        <v>253</v>
      </c>
      <c r="C69" s="78" t="s">
        <v>254</v>
      </c>
      <c r="D69" s="74" t="s">
        <v>255</v>
      </c>
      <c r="E69" s="321" t="s">
        <v>256</v>
      </c>
      <c r="F69" s="64" t="s">
        <v>257</v>
      </c>
      <c r="G69" s="75" t="s">
        <v>258</v>
      </c>
      <c r="H69" s="65" t="s">
        <v>259</v>
      </c>
      <c r="I69" s="75" t="s">
        <v>260</v>
      </c>
      <c r="J69" s="82" t="s">
        <v>261</v>
      </c>
      <c r="K69" s="361">
        <v>331344000</v>
      </c>
      <c r="L69" s="368" t="s">
        <v>110</v>
      </c>
      <c r="M69" s="467" t="s">
        <v>263</v>
      </c>
      <c r="N69" s="463" t="s">
        <v>269</v>
      </c>
      <c r="O69" s="369"/>
      <c r="P69" s="369"/>
      <c r="Q69" s="369"/>
      <c r="R69" s="369"/>
      <c r="S69" s="360" t="s">
        <v>62</v>
      </c>
      <c r="T69" s="371">
        <v>3</v>
      </c>
      <c r="U69" s="465">
        <v>3</v>
      </c>
      <c r="V69" s="465">
        <v>0</v>
      </c>
      <c r="W69" s="465">
        <v>0</v>
      </c>
      <c r="X69" s="465">
        <v>0</v>
      </c>
      <c r="Y69" s="466" t="s">
        <v>270</v>
      </c>
      <c r="Z69" s="360" t="s">
        <v>64</v>
      </c>
      <c r="AA69" s="368" t="s">
        <v>65</v>
      </c>
      <c r="AB69" s="360" t="s">
        <v>266</v>
      </c>
      <c r="AC69" s="360"/>
      <c r="AD69" s="360"/>
      <c r="AE69" s="357">
        <f t="shared" si="1"/>
        <v>331344000</v>
      </c>
      <c r="AF69" s="15">
        <v>3</v>
      </c>
      <c r="AJ69" s="546">
        <f t="shared" si="2"/>
        <v>60667653</v>
      </c>
      <c r="AK69" s="550">
        <v>60667653</v>
      </c>
      <c r="AL69" s="550"/>
      <c r="AM69" s="550"/>
      <c r="AN69" s="550"/>
      <c r="AO69" s="550">
        <f t="shared" si="3"/>
        <v>60667653</v>
      </c>
      <c r="AP69" s="550">
        <v>60667653</v>
      </c>
    </row>
    <row r="70" spans="1:44" s="15" customFormat="1" ht="60" customHeight="1">
      <c r="A70" s="78" t="s">
        <v>252</v>
      </c>
      <c r="B70" s="162" t="s">
        <v>253</v>
      </c>
      <c r="C70" s="78" t="s">
        <v>254</v>
      </c>
      <c r="D70" s="74" t="s">
        <v>255</v>
      </c>
      <c r="E70" s="312" t="s">
        <v>256</v>
      </c>
      <c r="F70" s="64" t="s">
        <v>257</v>
      </c>
      <c r="G70" s="74" t="s">
        <v>258</v>
      </c>
      <c r="H70" s="65" t="s">
        <v>259</v>
      </c>
      <c r="I70" s="74" t="s">
        <v>271</v>
      </c>
      <c r="J70" s="86" t="s">
        <v>272</v>
      </c>
      <c r="K70" s="379">
        <v>892500000</v>
      </c>
      <c r="L70" s="360" t="s">
        <v>273</v>
      </c>
      <c r="M70" s="467" t="s">
        <v>263</v>
      </c>
      <c r="N70" s="467" t="s">
        <v>274</v>
      </c>
      <c r="O70" s="360"/>
      <c r="P70" s="360"/>
      <c r="Q70" s="360"/>
      <c r="R70" s="360"/>
      <c r="S70" s="360" t="s">
        <v>62</v>
      </c>
      <c r="T70" s="371">
        <v>25</v>
      </c>
      <c r="U70" s="465">
        <v>0</v>
      </c>
      <c r="V70" s="465">
        <v>5</v>
      </c>
      <c r="W70" s="465">
        <v>10</v>
      </c>
      <c r="X70" s="465">
        <v>10</v>
      </c>
      <c r="Y70" s="466" t="s">
        <v>275</v>
      </c>
      <c r="Z70" s="360" t="s">
        <v>64</v>
      </c>
      <c r="AA70" s="360" t="s">
        <v>65</v>
      </c>
      <c r="AB70" s="360" t="s">
        <v>266</v>
      </c>
      <c r="AC70" s="452"/>
      <c r="AD70" s="360"/>
      <c r="AE70" s="357">
        <f t="shared" si="1"/>
        <v>892500000</v>
      </c>
      <c r="AF70" s="15">
        <v>0</v>
      </c>
      <c r="AJ70" s="546">
        <f t="shared" si="2"/>
        <v>892500000</v>
      </c>
      <c r="AK70" s="550">
        <v>892500000</v>
      </c>
      <c r="AL70" s="550"/>
      <c r="AM70" s="550"/>
      <c r="AN70" s="550"/>
      <c r="AO70" s="550">
        <f t="shared" si="3"/>
        <v>0</v>
      </c>
      <c r="AP70" s="550">
        <v>0</v>
      </c>
    </row>
    <row r="71" spans="1:44" s="15" customFormat="1" ht="60" customHeight="1">
      <c r="A71" s="78" t="s">
        <v>252</v>
      </c>
      <c r="B71" s="162" t="s">
        <v>253</v>
      </c>
      <c r="C71" s="78" t="s">
        <v>254</v>
      </c>
      <c r="D71" s="74" t="s">
        <v>255</v>
      </c>
      <c r="E71" s="312" t="s">
        <v>256</v>
      </c>
      <c r="F71" s="64" t="s">
        <v>257</v>
      </c>
      <c r="G71" s="74" t="s">
        <v>258</v>
      </c>
      <c r="H71" s="65" t="s">
        <v>259</v>
      </c>
      <c r="I71" s="74" t="s">
        <v>271</v>
      </c>
      <c r="J71" s="86" t="s">
        <v>272</v>
      </c>
      <c r="K71" s="379">
        <v>296960390</v>
      </c>
      <c r="L71" s="360" t="s">
        <v>273</v>
      </c>
      <c r="M71" s="467" t="s">
        <v>263</v>
      </c>
      <c r="N71" s="467" t="s">
        <v>274</v>
      </c>
      <c r="O71" s="360"/>
      <c r="P71" s="360"/>
      <c r="Q71" s="360"/>
      <c r="R71" s="360"/>
      <c r="S71" s="360" t="s">
        <v>62</v>
      </c>
      <c r="T71" s="371">
        <v>25</v>
      </c>
      <c r="U71" s="465">
        <v>0</v>
      </c>
      <c r="V71" s="465">
        <v>5</v>
      </c>
      <c r="W71" s="465">
        <v>10</v>
      </c>
      <c r="X71" s="465">
        <v>10</v>
      </c>
      <c r="Y71" s="466" t="s">
        <v>276</v>
      </c>
      <c r="Z71" s="360" t="s">
        <v>96</v>
      </c>
      <c r="AA71" s="364" t="s">
        <v>132</v>
      </c>
      <c r="AB71" s="360" t="s">
        <v>266</v>
      </c>
      <c r="AC71" s="452"/>
      <c r="AD71" s="360"/>
      <c r="AE71" s="357">
        <f t="shared" si="1"/>
        <v>296960390</v>
      </c>
      <c r="AF71" s="15">
        <v>0</v>
      </c>
      <c r="AJ71" s="546">
        <f t="shared" si="2"/>
        <v>296960390</v>
      </c>
      <c r="AK71" s="550">
        <v>296960390</v>
      </c>
      <c r="AL71" s="550"/>
      <c r="AM71" s="550"/>
      <c r="AN71" s="550"/>
      <c r="AO71" s="550">
        <f t="shared" si="3"/>
        <v>148480195</v>
      </c>
      <c r="AP71" s="550">
        <v>148480195</v>
      </c>
    </row>
    <row r="72" spans="1:44" s="15" customFormat="1" ht="60" customHeight="1">
      <c r="A72" s="78" t="s">
        <v>252</v>
      </c>
      <c r="B72" s="162" t="s">
        <v>253</v>
      </c>
      <c r="C72" s="78" t="s">
        <v>254</v>
      </c>
      <c r="D72" s="74" t="s">
        <v>255</v>
      </c>
      <c r="E72" s="312" t="s">
        <v>256</v>
      </c>
      <c r="F72" s="64" t="s">
        <v>257</v>
      </c>
      <c r="G72" s="74" t="s">
        <v>258</v>
      </c>
      <c r="H72" s="65" t="s">
        <v>259</v>
      </c>
      <c r="I72" s="74" t="s">
        <v>277</v>
      </c>
      <c r="J72" s="82" t="s">
        <v>278</v>
      </c>
      <c r="K72" s="379">
        <v>297500000</v>
      </c>
      <c r="L72" s="360" t="s">
        <v>279</v>
      </c>
      <c r="M72" s="467" t="s">
        <v>263</v>
      </c>
      <c r="N72" s="467" t="s">
        <v>139</v>
      </c>
      <c r="O72" s="360"/>
      <c r="P72" s="360"/>
      <c r="Q72" s="360"/>
      <c r="R72" s="360"/>
      <c r="S72" s="360" t="s">
        <v>62</v>
      </c>
      <c r="T72" s="371">
        <v>25</v>
      </c>
      <c r="U72" s="465">
        <v>0</v>
      </c>
      <c r="V72" s="465">
        <v>5</v>
      </c>
      <c r="W72" s="465">
        <v>10</v>
      </c>
      <c r="X72" s="465">
        <v>10</v>
      </c>
      <c r="Y72" s="466" t="s">
        <v>280</v>
      </c>
      <c r="Z72" s="360" t="s">
        <v>64</v>
      </c>
      <c r="AA72" s="360" t="s">
        <v>65</v>
      </c>
      <c r="AB72" s="360" t="s">
        <v>266</v>
      </c>
      <c r="AC72" s="468"/>
      <c r="AD72" s="360"/>
      <c r="AE72" s="357">
        <f t="shared" si="1"/>
        <v>297500000</v>
      </c>
      <c r="AF72" s="15">
        <v>0</v>
      </c>
      <c r="AJ72" s="546">
        <f t="shared" si="2"/>
        <v>297500000</v>
      </c>
      <c r="AK72" s="550">
        <v>297500000</v>
      </c>
      <c r="AL72" s="550"/>
      <c r="AM72" s="550"/>
      <c r="AN72" s="550"/>
      <c r="AO72" s="550">
        <f t="shared" si="3"/>
        <v>0</v>
      </c>
      <c r="AP72" s="550">
        <v>0</v>
      </c>
    </row>
    <row r="73" spans="1:44" s="47" customFormat="1" ht="60" customHeight="1" thickBot="1">
      <c r="A73" s="78" t="s">
        <v>252</v>
      </c>
      <c r="B73" s="161" t="s">
        <v>253</v>
      </c>
      <c r="C73" s="78" t="s">
        <v>254</v>
      </c>
      <c r="D73" s="74" t="s">
        <v>255</v>
      </c>
      <c r="E73" s="321" t="s">
        <v>256</v>
      </c>
      <c r="F73" s="64" t="s">
        <v>257</v>
      </c>
      <c r="G73" s="75" t="s">
        <v>258</v>
      </c>
      <c r="H73" s="65" t="s">
        <v>259</v>
      </c>
      <c r="I73" s="74" t="s">
        <v>277</v>
      </c>
      <c r="J73" s="82" t="s">
        <v>278</v>
      </c>
      <c r="K73" s="380">
        <v>98986797</v>
      </c>
      <c r="L73" s="360" t="s">
        <v>279</v>
      </c>
      <c r="M73" s="467" t="s">
        <v>263</v>
      </c>
      <c r="N73" s="467" t="s">
        <v>139</v>
      </c>
      <c r="O73" s="469"/>
      <c r="P73" s="469"/>
      <c r="Q73" s="469"/>
      <c r="R73" s="469"/>
      <c r="S73" s="360" t="s">
        <v>62</v>
      </c>
      <c r="T73" s="371">
        <v>25</v>
      </c>
      <c r="U73" s="465">
        <v>0</v>
      </c>
      <c r="V73" s="465">
        <v>5</v>
      </c>
      <c r="W73" s="465">
        <v>10</v>
      </c>
      <c r="X73" s="465">
        <v>10</v>
      </c>
      <c r="Y73" s="466" t="s">
        <v>281</v>
      </c>
      <c r="Z73" s="360" t="s">
        <v>96</v>
      </c>
      <c r="AA73" s="445" t="s">
        <v>132</v>
      </c>
      <c r="AB73" s="360" t="s">
        <v>266</v>
      </c>
      <c r="AC73" s="470"/>
      <c r="AD73" s="360"/>
      <c r="AE73" s="357">
        <f t="shared" si="1"/>
        <v>98986797</v>
      </c>
      <c r="AF73" s="15">
        <v>0</v>
      </c>
      <c r="AJ73" s="546">
        <f t="shared" si="2"/>
        <v>98986797</v>
      </c>
      <c r="AK73" s="550">
        <v>98986797</v>
      </c>
      <c r="AL73" s="550"/>
      <c r="AM73" s="550"/>
      <c r="AN73" s="550"/>
      <c r="AO73" s="550">
        <f t="shared" si="3"/>
        <v>49493399</v>
      </c>
      <c r="AP73" s="550">
        <v>49493399</v>
      </c>
    </row>
    <row r="74" spans="1:44" s="47" customFormat="1" ht="60" customHeight="1" thickBot="1">
      <c r="A74" s="78" t="s">
        <v>252</v>
      </c>
      <c r="B74" s="162" t="s">
        <v>253</v>
      </c>
      <c r="C74" s="78" t="s">
        <v>254</v>
      </c>
      <c r="D74" s="74" t="s">
        <v>255</v>
      </c>
      <c r="E74" s="312" t="s">
        <v>256</v>
      </c>
      <c r="F74" s="64" t="s">
        <v>257</v>
      </c>
      <c r="G74" s="74" t="s">
        <v>258</v>
      </c>
      <c r="H74" s="65" t="s">
        <v>259</v>
      </c>
      <c r="I74" s="74" t="s">
        <v>271</v>
      </c>
      <c r="J74" s="86" t="s">
        <v>272</v>
      </c>
      <c r="K74" s="380">
        <v>1678000000</v>
      </c>
      <c r="L74" s="381" t="s">
        <v>282</v>
      </c>
      <c r="M74" s="471" t="s">
        <v>283</v>
      </c>
      <c r="N74" s="472" t="s">
        <v>284</v>
      </c>
      <c r="O74" s="469" t="s">
        <v>285</v>
      </c>
      <c r="P74" s="469" t="s">
        <v>286</v>
      </c>
      <c r="Q74" s="469" t="s">
        <v>287</v>
      </c>
      <c r="R74" s="469" t="s">
        <v>83</v>
      </c>
      <c r="S74" s="360" t="s">
        <v>62</v>
      </c>
      <c r="T74" s="371">
        <v>25</v>
      </c>
      <c r="U74" s="465">
        <v>0</v>
      </c>
      <c r="V74" s="465">
        <v>5</v>
      </c>
      <c r="W74" s="465">
        <v>10</v>
      </c>
      <c r="X74" s="465">
        <v>10</v>
      </c>
      <c r="Y74" s="466" t="s">
        <v>288</v>
      </c>
      <c r="Z74" s="360" t="s">
        <v>64</v>
      </c>
      <c r="AA74" s="368" t="s">
        <v>65</v>
      </c>
      <c r="AB74" s="360" t="s">
        <v>266</v>
      </c>
      <c r="AC74" s="470"/>
      <c r="AD74" s="360"/>
      <c r="AE74" s="357">
        <f t="shared" si="1"/>
        <v>1678000000</v>
      </c>
      <c r="AF74" s="15">
        <v>0</v>
      </c>
      <c r="AJ74" s="546">
        <f t="shared" si="2"/>
        <v>0</v>
      </c>
      <c r="AK74" s="550">
        <v>0</v>
      </c>
      <c r="AL74" s="550"/>
      <c r="AM74" s="550"/>
      <c r="AN74" s="550"/>
      <c r="AO74" s="550">
        <f t="shared" si="3"/>
        <v>0</v>
      </c>
      <c r="AP74" s="550">
        <v>0</v>
      </c>
    </row>
    <row r="75" spans="1:44" s="47" customFormat="1" ht="60" customHeight="1">
      <c r="A75" s="78" t="s">
        <v>252</v>
      </c>
      <c r="B75" s="161" t="s">
        <v>253</v>
      </c>
      <c r="C75" s="78" t="s">
        <v>254</v>
      </c>
      <c r="D75" s="74" t="s">
        <v>255</v>
      </c>
      <c r="E75" s="321" t="s">
        <v>256</v>
      </c>
      <c r="F75" s="64" t="s">
        <v>257</v>
      </c>
      <c r="G75" s="75" t="s">
        <v>258</v>
      </c>
      <c r="H75" s="65" t="s">
        <v>259</v>
      </c>
      <c r="I75" s="74" t="s">
        <v>277</v>
      </c>
      <c r="J75" s="82" t="s">
        <v>278</v>
      </c>
      <c r="K75" s="380">
        <v>129674813</v>
      </c>
      <c r="L75" s="360" t="s">
        <v>289</v>
      </c>
      <c r="M75" s="381" t="s">
        <v>283</v>
      </c>
      <c r="N75" s="473" t="s">
        <v>284</v>
      </c>
      <c r="O75" s="469" t="s">
        <v>285</v>
      </c>
      <c r="P75" s="469" t="s">
        <v>286</v>
      </c>
      <c r="Q75" s="469" t="s">
        <v>287</v>
      </c>
      <c r="R75" s="469" t="s">
        <v>83</v>
      </c>
      <c r="S75" s="360" t="s">
        <v>62</v>
      </c>
      <c r="T75" s="371">
        <f t="shared" si="0"/>
        <v>38</v>
      </c>
      <c r="U75" s="465">
        <v>0</v>
      </c>
      <c r="V75" s="465">
        <v>12</v>
      </c>
      <c r="W75" s="465">
        <v>14</v>
      </c>
      <c r="X75" s="465">
        <v>12</v>
      </c>
      <c r="Y75" s="466" t="s">
        <v>290</v>
      </c>
      <c r="Z75" s="360" t="s">
        <v>64</v>
      </c>
      <c r="AA75" s="368" t="s">
        <v>65</v>
      </c>
      <c r="AB75" s="360" t="s">
        <v>266</v>
      </c>
      <c r="AC75" s="470"/>
      <c r="AD75" s="360"/>
      <c r="AE75" s="357">
        <f t="shared" si="1"/>
        <v>129674813</v>
      </c>
      <c r="AF75" s="15">
        <v>0</v>
      </c>
      <c r="AJ75" s="546">
        <f t="shared" si="2"/>
        <v>0</v>
      </c>
      <c r="AK75" s="550">
        <v>0</v>
      </c>
      <c r="AL75" s="550"/>
      <c r="AM75" s="550"/>
      <c r="AN75" s="550"/>
      <c r="AO75" s="550">
        <f t="shared" si="3"/>
        <v>0</v>
      </c>
      <c r="AP75" s="550">
        <v>0</v>
      </c>
    </row>
    <row r="76" spans="1:44" s="47" customFormat="1" ht="60" customHeight="1">
      <c r="A76" s="78" t="s">
        <v>252</v>
      </c>
      <c r="B76" s="162" t="s">
        <v>253</v>
      </c>
      <c r="C76" s="163" t="s">
        <v>174</v>
      </c>
      <c r="D76" s="74" t="s">
        <v>255</v>
      </c>
      <c r="E76" s="312" t="s">
        <v>1100</v>
      </c>
      <c r="F76" s="80" t="s">
        <v>292</v>
      </c>
      <c r="G76" s="89" t="s">
        <v>293</v>
      </c>
      <c r="H76" s="65" t="s">
        <v>294</v>
      </c>
      <c r="I76" s="74" t="s">
        <v>295</v>
      </c>
      <c r="J76" s="82" t="s">
        <v>296</v>
      </c>
      <c r="K76" s="357">
        <v>1000000000</v>
      </c>
      <c r="L76" s="360" t="s">
        <v>297</v>
      </c>
      <c r="M76" s="378" t="s">
        <v>298</v>
      </c>
      <c r="N76" s="474" t="s">
        <v>152</v>
      </c>
      <c r="O76" s="378" t="s">
        <v>299</v>
      </c>
      <c r="P76" s="378" t="s">
        <v>299</v>
      </c>
      <c r="Q76" s="378" t="s">
        <v>299</v>
      </c>
      <c r="R76" s="378" t="s">
        <v>299</v>
      </c>
      <c r="S76" s="360" t="s">
        <v>62</v>
      </c>
      <c r="T76" s="371">
        <f t="shared" si="0"/>
        <v>1</v>
      </c>
      <c r="U76" s="378">
        <v>0</v>
      </c>
      <c r="V76" s="378">
        <v>1</v>
      </c>
      <c r="W76" s="378">
        <v>0</v>
      </c>
      <c r="X76" s="378">
        <v>0</v>
      </c>
      <c r="Y76" s="466" t="s">
        <v>300</v>
      </c>
      <c r="Z76" s="360" t="s">
        <v>64</v>
      </c>
      <c r="AA76" s="368" t="s">
        <v>65</v>
      </c>
      <c r="AB76" s="360" t="s">
        <v>301</v>
      </c>
      <c r="AC76" s="360"/>
      <c r="AD76" s="360"/>
      <c r="AE76" s="357">
        <f t="shared" si="1"/>
        <v>1000000000</v>
      </c>
      <c r="AF76" s="15">
        <v>0</v>
      </c>
      <c r="AJ76" s="546">
        <f t="shared" si="2"/>
        <v>34000000</v>
      </c>
      <c r="AK76" s="546">
        <v>34000000</v>
      </c>
      <c r="AL76" s="546"/>
      <c r="AM76" s="546"/>
      <c r="AN76" s="546"/>
      <c r="AO76" s="546">
        <f t="shared" si="3"/>
        <v>17000000</v>
      </c>
      <c r="AP76" s="546">
        <v>17000000</v>
      </c>
    </row>
    <row r="77" spans="1:44" s="47" customFormat="1" ht="60" customHeight="1">
      <c r="A77" s="78" t="s">
        <v>252</v>
      </c>
      <c r="B77" s="160" t="s">
        <v>253</v>
      </c>
      <c r="C77" s="160" t="s">
        <v>174</v>
      </c>
      <c r="D77" s="74" t="s">
        <v>255</v>
      </c>
      <c r="E77" s="312" t="s">
        <v>1100</v>
      </c>
      <c r="F77" s="80" t="s">
        <v>304</v>
      </c>
      <c r="G77" s="89" t="s">
        <v>305</v>
      </c>
      <c r="H77" s="65" t="s">
        <v>294</v>
      </c>
      <c r="I77" s="74" t="s">
        <v>306</v>
      </c>
      <c r="J77" s="82" t="s">
        <v>307</v>
      </c>
      <c r="K77" s="367">
        <v>668000000</v>
      </c>
      <c r="L77" s="360" t="s">
        <v>308</v>
      </c>
      <c r="M77" s="463" t="s">
        <v>309</v>
      </c>
      <c r="N77" s="463" t="s">
        <v>142</v>
      </c>
      <c r="O77" s="378"/>
      <c r="P77" s="378"/>
      <c r="Q77" s="378"/>
      <c r="R77" s="378"/>
      <c r="S77" s="360" t="s">
        <v>62</v>
      </c>
      <c r="T77" s="371">
        <f t="shared" si="0"/>
        <v>123</v>
      </c>
      <c r="U77" s="378">
        <v>30</v>
      </c>
      <c r="V77" s="378">
        <v>40</v>
      </c>
      <c r="W77" s="378">
        <v>40</v>
      </c>
      <c r="X77" s="378">
        <v>13</v>
      </c>
      <c r="Y77" s="466" t="s">
        <v>310</v>
      </c>
      <c r="Z77" s="360" t="s">
        <v>64</v>
      </c>
      <c r="AA77" s="368" t="s">
        <v>65</v>
      </c>
      <c r="AB77" s="360" t="s">
        <v>301</v>
      </c>
      <c r="AC77" s="360"/>
      <c r="AD77" s="360"/>
      <c r="AE77" s="357">
        <f t="shared" si="1"/>
        <v>668000000</v>
      </c>
      <c r="AF77" s="15">
        <v>35</v>
      </c>
      <c r="AJ77" s="546">
        <f t="shared" si="2"/>
        <v>223660784</v>
      </c>
      <c r="AK77" s="546">
        <v>223660784</v>
      </c>
      <c r="AL77" s="546"/>
      <c r="AM77" s="546"/>
      <c r="AN77" s="546"/>
      <c r="AO77" s="546">
        <f t="shared" si="3"/>
        <v>75284220</v>
      </c>
      <c r="AP77" s="546">
        <v>75284220</v>
      </c>
    </row>
    <row r="78" spans="1:44" s="47" customFormat="1" ht="60" customHeight="1">
      <c r="A78" s="78" t="s">
        <v>252</v>
      </c>
      <c r="B78" s="160" t="s">
        <v>253</v>
      </c>
      <c r="C78" s="160" t="s">
        <v>174</v>
      </c>
      <c r="D78" s="74" t="s">
        <v>255</v>
      </c>
      <c r="E78" s="312" t="s">
        <v>1100</v>
      </c>
      <c r="F78" s="80" t="s">
        <v>292</v>
      </c>
      <c r="G78" s="89" t="s">
        <v>293</v>
      </c>
      <c r="H78" s="65" t="s">
        <v>294</v>
      </c>
      <c r="I78" s="74" t="s">
        <v>295</v>
      </c>
      <c r="J78" s="82" t="s">
        <v>311</v>
      </c>
      <c r="K78" s="367">
        <v>252461000</v>
      </c>
      <c r="L78" s="367" t="s">
        <v>312</v>
      </c>
      <c r="M78" s="463" t="s">
        <v>309</v>
      </c>
      <c r="N78" s="463" t="s">
        <v>190</v>
      </c>
      <c r="O78" s="378"/>
      <c r="P78" s="378"/>
      <c r="Q78" s="378"/>
      <c r="R78" s="378"/>
      <c r="S78" s="360" t="s">
        <v>62</v>
      </c>
      <c r="T78" s="371">
        <f t="shared" si="0"/>
        <v>79</v>
      </c>
      <c r="U78" s="378">
        <v>10</v>
      </c>
      <c r="V78" s="378">
        <v>25</v>
      </c>
      <c r="W78" s="378">
        <v>25</v>
      </c>
      <c r="X78" s="378">
        <v>19</v>
      </c>
      <c r="Y78" s="466" t="s">
        <v>313</v>
      </c>
      <c r="Z78" s="360" t="s">
        <v>64</v>
      </c>
      <c r="AA78" s="368" t="s">
        <v>65</v>
      </c>
      <c r="AB78" s="360" t="s">
        <v>301</v>
      </c>
      <c r="AC78" s="360"/>
      <c r="AD78" s="360"/>
      <c r="AE78" s="357">
        <f t="shared" si="1"/>
        <v>252461000</v>
      </c>
      <c r="AF78" s="15">
        <v>6</v>
      </c>
      <c r="AJ78" s="546">
        <f t="shared" si="2"/>
        <v>47432363</v>
      </c>
      <c r="AK78" s="546">
        <v>47432363</v>
      </c>
      <c r="AL78" s="546"/>
      <c r="AM78" s="546"/>
      <c r="AN78" s="546"/>
      <c r="AO78" s="546">
        <f t="shared" si="3"/>
        <v>47432363</v>
      </c>
      <c r="AP78" s="546">
        <v>47432363</v>
      </c>
    </row>
    <row r="79" spans="1:44" s="47" customFormat="1" ht="60" customHeight="1">
      <c r="A79" s="78" t="s">
        <v>252</v>
      </c>
      <c r="B79" s="160" t="s">
        <v>253</v>
      </c>
      <c r="C79" s="160" t="s">
        <v>174</v>
      </c>
      <c r="D79" s="74" t="s">
        <v>255</v>
      </c>
      <c r="E79" s="312" t="s">
        <v>1100</v>
      </c>
      <c r="F79" s="80" t="s">
        <v>292</v>
      </c>
      <c r="G79" s="89" t="s">
        <v>293</v>
      </c>
      <c r="H79" s="65" t="s">
        <v>294</v>
      </c>
      <c r="I79" s="74" t="s">
        <v>314</v>
      </c>
      <c r="J79" s="82" t="s">
        <v>315</v>
      </c>
      <c r="K79" s="367">
        <v>300000000</v>
      </c>
      <c r="L79" s="367" t="s">
        <v>77</v>
      </c>
      <c r="M79" s="467" t="s">
        <v>298</v>
      </c>
      <c r="N79" s="452" t="s">
        <v>316</v>
      </c>
      <c r="O79" s="378" t="s">
        <v>299</v>
      </c>
      <c r="P79" s="378" t="s">
        <v>299</v>
      </c>
      <c r="Q79" s="378" t="s">
        <v>299</v>
      </c>
      <c r="R79" s="378" t="s">
        <v>299</v>
      </c>
      <c r="S79" s="360" t="s">
        <v>62</v>
      </c>
      <c r="T79" s="371">
        <f t="shared" si="0"/>
        <v>1</v>
      </c>
      <c r="U79" s="378">
        <v>0</v>
      </c>
      <c r="V79" s="378">
        <v>1</v>
      </c>
      <c r="W79" s="378">
        <v>0</v>
      </c>
      <c r="X79" s="378">
        <v>0</v>
      </c>
      <c r="Y79" s="466" t="s">
        <v>317</v>
      </c>
      <c r="Z79" s="360" t="s">
        <v>64</v>
      </c>
      <c r="AA79" s="368" t="s">
        <v>65</v>
      </c>
      <c r="AB79" s="360" t="s">
        <v>301</v>
      </c>
      <c r="AC79" s="360"/>
      <c r="AD79" s="360"/>
      <c r="AE79" s="357">
        <f t="shared" si="1"/>
        <v>300000000</v>
      </c>
      <c r="AF79" s="15">
        <v>0</v>
      </c>
      <c r="AJ79" s="546">
        <f t="shared" si="2"/>
        <v>0</v>
      </c>
      <c r="AK79" s="546">
        <v>0</v>
      </c>
      <c r="AL79" s="546"/>
      <c r="AM79" s="546"/>
      <c r="AN79" s="546"/>
      <c r="AO79" s="546">
        <f t="shared" si="3"/>
        <v>0</v>
      </c>
      <c r="AP79" s="546">
        <v>0</v>
      </c>
    </row>
    <row r="80" spans="1:44" s="47" customFormat="1" ht="60" customHeight="1">
      <c r="A80" s="78" t="s">
        <v>252</v>
      </c>
      <c r="B80" s="160" t="s">
        <v>318</v>
      </c>
      <c r="C80" s="160" t="s">
        <v>174</v>
      </c>
      <c r="D80" s="75" t="s">
        <v>319</v>
      </c>
      <c r="E80" s="312" t="s">
        <v>320</v>
      </c>
      <c r="F80" s="80" t="s">
        <v>321</v>
      </c>
      <c r="G80" s="74" t="s">
        <v>322</v>
      </c>
      <c r="H80" s="65" t="s">
        <v>294</v>
      </c>
      <c r="I80" s="75" t="s">
        <v>323</v>
      </c>
      <c r="J80" s="79" t="s">
        <v>324</v>
      </c>
      <c r="K80" s="382">
        <v>471915565</v>
      </c>
      <c r="L80" s="360" t="s">
        <v>325</v>
      </c>
      <c r="M80" s="360" t="s">
        <v>60</v>
      </c>
      <c r="N80" s="360" t="s">
        <v>142</v>
      </c>
      <c r="O80" s="369"/>
      <c r="P80" s="369"/>
      <c r="Q80" s="369"/>
      <c r="R80" s="369"/>
      <c r="S80" s="360" t="s">
        <v>62</v>
      </c>
      <c r="T80" s="371">
        <f t="shared" si="0"/>
        <v>26</v>
      </c>
      <c r="U80" s="371">
        <v>0</v>
      </c>
      <c r="V80" s="371">
        <v>4</v>
      </c>
      <c r="W80" s="371">
        <v>14</v>
      </c>
      <c r="X80" s="371">
        <v>8</v>
      </c>
      <c r="Y80" s="466" t="s">
        <v>326</v>
      </c>
      <c r="Z80" s="360" t="s">
        <v>64</v>
      </c>
      <c r="AA80" s="368" t="s">
        <v>65</v>
      </c>
      <c r="AB80" s="360" t="s">
        <v>327</v>
      </c>
      <c r="AC80" s="468"/>
      <c r="AD80" s="360"/>
      <c r="AE80" s="357">
        <f t="shared" si="1"/>
        <v>471915565</v>
      </c>
      <c r="AF80" s="15">
        <v>0</v>
      </c>
      <c r="AJ80" s="546">
        <f t="shared" si="2"/>
        <v>0</v>
      </c>
      <c r="AK80" s="549">
        <v>0</v>
      </c>
      <c r="AL80" s="551"/>
      <c r="AM80" s="551"/>
      <c r="AN80" s="551"/>
      <c r="AO80" s="546">
        <f t="shared" si="3"/>
        <v>0</v>
      </c>
      <c r="AP80" s="549">
        <v>0</v>
      </c>
    </row>
    <row r="81" spans="1:42" s="47" customFormat="1" ht="60" customHeight="1">
      <c r="A81" s="78" t="s">
        <v>252</v>
      </c>
      <c r="B81" s="160" t="s">
        <v>318</v>
      </c>
      <c r="C81" s="160" t="s">
        <v>174</v>
      </c>
      <c r="D81" s="75" t="s">
        <v>319</v>
      </c>
      <c r="E81" s="312" t="s">
        <v>320</v>
      </c>
      <c r="F81" s="80" t="s">
        <v>321</v>
      </c>
      <c r="G81" s="74" t="s">
        <v>322</v>
      </c>
      <c r="H81" s="65" t="s">
        <v>294</v>
      </c>
      <c r="I81" s="75" t="s">
        <v>323</v>
      </c>
      <c r="J81" s="79" t="s">
        <v>324</v>
      </c>
      <c r="K81" s="370">
        <v>227948435</v>
      </c>
      <c r="L81" s="360" t="s">
        <v>215</v>
      </c>
      <c r="M81" s="360" t="s">
        <v>60</v>
      </c>
      <c r="N81" s="452" t="s">
        <v>264</v>
      </c>
      <c r="O81" s="369"/>
      <c r="P81" s="369"/>
      <c r="Q81" s="369"/>
      <c r="R81" s="369"/>
      <c r="S81" s="360" t="s">
        <v>62</v>
      </c>
      <c r="T81" s="371">
        <f t="shared" si="0"/>
        <v>4</v>
      </c>
      <c r="U81" s="364">
        <v>1</v>
      </c>
      <c r="V81" s="364">
        <v>1</v>
      </c>
      <c r="W81" s="364">
        <v>1</v>
      </c>
      <c r="X81" s="364">
        <v>1</v>
      </c>
      <c r="Y81" s="466" t="s">
        <v>329</v>
      </c>
      <c r="Z81" s="360" t="s">
        <v>64</v>
      </c>
      <c r="AA81" s="368" t="s">
        <v>65</v>
      </c>
      <c r="AB81" s="360" t="s">
        <v>327</v>
      </c>
      <c r="AC81" s="457"/>
      <c r="AD81" s="360"/>
      <c r="AE81" s="357">
        <f t="shared" si="1"/>
        <v>227948435</v>
      </c>
      <c r="AF81" s="15">
        <v>2</v>
      </c>
      <c r="AJ81" s="546">
        <f t="shared" si="2"/>
        <v>22221866</v>
      </c>
      <c r="AK81" s="552">
        <v>22221866</v>
      </c>
      <c r="AL81" s="551"/>
      <c r="AM81" s="551"/>
      <c r="AN81" s="551"/>
      <c r="AO81" s="546">
        <f t="shared" si="3"/>
        <v>22221866</v>
      </c>
      <c r="AP81" s="552">
        <v>22221866</v>
      </c>
    </row>
    <row r="82" spans="1:42" s="47" customFormat="1" ht="60" customHeight="1">
      <c r="A82" s="78" t="s">
        <v>252</v>
      </c>
      <c r="B82" s="162" t="s">
        <v>318</v>
      </c>
      <c r="C82" s="160" t="s">
        <v>174</v>
      </c>
      <c r="D82" s="75" t="s">
        <v>319</v>
      </c>
      <c r="E82" s="312" t="s">
        <v>320</v>
      </c>
      <c r="F82" s="80" t="s">
        <v>321</v>
      </c>
      <c r="G82" s="74" t="s">
        <v>322</v>
      </c>
      <c r="H82" s="65" t="s">
        <v>294</v>
      </c>
      <c r="I82" s="75" t="s">
        <v>323</v>
      </c>
      <c r="J82" s="79" t="s">
        <v>324</v>
      </c>
      <c r="K82" s="382">
        <v>160000000</v>
      </c>
      <c r="L82" s="383" t="s">
        <v>330</v>
      </c>
      <c r="M82" s="475" t="s">
        <v>331</v>
      </c>
      <c r="N82" s="452" t="s">
        <v>316</v>
      </c>
      <c r="O82" s="475" t="s">
        <v>203</v>
      </c>
      <c r="P82" s="378" t="s">
        <v>202</v>
      </c>
      <c r="Q82" s="378" t="s">
        <v>203</v>
      </c>
      <c r="R82" s="378" t="s">
        <v>203</v>
      </c>
      <c r="S82" s="360" t="s">
        <v>62</v>
      </c>
      <c r="T82" s="371">
        <f t="shared" si="0"/>
        <v>1</v>
      </c>
      <c r="U82" s="371">
        <v>0</v>
      </c>
      <c r="V82" s="371">
        <v>0</v>
      </c>
      <c r="W82" s="371">
        <v>1</v>
      </c>
      <c r="X82" s="371">
        <v>0</v>
      </c>
      <c r="Y82" s="466" t="s">
        <v>332</v>
      </c>
      <c r="Z82" s="360" t="s">
        <v>64</v>
      </c>
      <c r="AA82" s="368" t="s">
        <v>65</v>
      </c>
      <c r="AB82" s="360" t="s">
        <v>333</v>
      </c>
      <c r="AC82" s="452"/>
      <c r="AD82" s="360"/>
      <c r="AE82" s="357">
        <f t="shared" si="1"/>
        <v>160000000</v>
      </c>
      <c r="AF82" s="15">
        <v>0</v>
      </c>
      <c r="AJ82" s="546">
        <f t="shared" si="2"/>
        <v>0</v>
      </c>
      <c r="AK82" s="549">
        <v>0</v>
      </c>
      <c r="AL82" s="551"/>
      <c r="AM82" s="551"/>
      <c r="AN82" s="551"/>
      <c r="AO82" s="546">
        <f t="shared" si="3"/>
        <v>0</v>
      </c>
      <c r="AP82" s="549">
        <v>0</v>
      </c>
    </row>
    <row r="83" spans="1:42" s="47" customFormat="1" ht="60" customHeight="1">
      <c r="A83" s="78" t="s">
        <v>252</v>
      </c>
      <c r="B83" s="162" t="s">
        <v>318</v>
      </c>
      <c r="C83" s="160" t="s">
        <v>174</v>
      </c>
      <c r="D83" s="75" t="s">
        <v>319</v>
      </c>
      <c r="E83" s="312" t="s">
        <v>320</v>
      </c>
      <c r="F83" s="80" t="s">
        <v>321</v>
      </c>
      <c r="G83" s="74" t="s">
        <v>322</v>
      </c>
      <c r="H83" s="65" t="s">
        <v>294</v>
      </c>
      <c r="I83" s="75" t="s">
        <v>323</v>
      </c>
      <c r="J83" s="79" t="s">
        <v>324</v>
      </c>
      <c r="K83" s="382">
        <v>110448000</v>
      </c>
      <c r="L83" s="383" t="s">
        <v>170</v>
      </c>
      <c r="M83" s="467" t="s">
        <v>309</v>
      </c>
      <c r="N83" s="467" t="s">
        <v>274</v>
      </c>
      <c r="O83" s="371"/>
      <c r="P83" s="371"/>
      <c r="Q83" s="371"/>
      <c r="R83" s="371"/>
      <c r="S83" s="360" t="s">
        <v>62</v>
      </c>
      <c r="T83" s="371">
        <f t="shared" si="0"/>
        <v>1</v>
      </c>
      <c r="U83" s="371">
        <v>1</v>
      </c>
      <c r="V83" s="371">
        <v>0</v>
      </c>
      <c r="W83" s="371">
        <v>0</v>
      </c>
      <c r="X83" s="371">
        <v>0</v>
      </c>
      <c r="Y83" s="466" t="s">
        <v>334</v>
      </c>
      <c r="Z83" s="360" t="s">
        <v>64</v>
      </c>
      <c r="AA83" s="368" t="s">
        <v>65</v>
      </c>
      <c r="AB83" s="360" t="s">
        <v>327</v>
      </c>
      <c r="AC83" s="452"/>
      <c r="AD83" s="360"/>
      <c r="AE83" s="357">
        <f t="shared" si="1"/>
        <v>110448000</v>
      </c>
      <c r="AF83" s="15">
        <v>1</v>
      </c>
      <c r="AJ83" s="546">
        <f t="shared" si="2"/>
        <v>110448000</v>
      </c>
      <c r="AK83" s="552">
        <v>110448000</v>
      </c>
      <c r="AL83" s="551"/>
      <c r="AM83" s="551"/>
      <c r="AN83" s="551"/>
      <c r="AO83" s="546">
        <f t="shared" si="3"/>
        <v>43436414</v>
      </c>
      <c r="AP83" s="552">
        <v>43436414</v>
      </c>
    </row>
    <row r="84" spans="1:42" s="47" customFormat="1" ht="60" customHeight="1">
      <c r="A84" s="78" t="s">
        <v>252</v>
      </c>
      <c r="B84" s="162" t="s">
        <v>318</v>
      </c>
      <c r="C84" s="160" t="s">
        <v>174</v>
      </c>
      <c r="D84" s="75" t="s">
        <v>319</v>
      </c>
      <c r="E84" s="312" t="s">
        <v>320</v>
      </c>
      <c r="F84" s="80" t="s">
        <v>321</v>
      </c>
      <c r="G84" s="74" t="s">
        <v>322</v>
      </c>
      <c r="H84" s="65" t="s">
        <v>294</v>
      </c>
      <c r="I84" s="75" t="s">
        <v>323</v>
      </c>
      <c r="J84" s="79" t="s">
        <v>324</v>
      </c>
      <c r="K84" s="357">
        <v>180000000</v>
      </c>
      <c r="L84" s="384" t="s">
        <v>335</v>
      </c>
      <c r="M84" s="467" t="s">
        <v>309</v>
      </c>
      <c r="N84" s="467" t="s">
        <v>336</v>
      </c>
      <c r="O84" s="371"/>
      <c r="P84" s="371"/>
      <c r="Q84" s="371"/>
      <c r="R84" s="371"/>
      <c r="S84" s="360" t="s">
        <v>62</v>
      </c>
      <c r="T84" s="371">
        <f t="shared" ref="T84:T138" si="6">SUM(U84:X84)</f>
        <v>9</v>
      </c>
      <c r="U84" s="443">
        <v>0</v>
      </c>
      <c r="V84" s="443">
        <v>3</v>
      </c>
      <c r="W84" s="443">
        <v>3</v>
      </c>
      <c r="X84" s="443">
        <v>3</v>
      </c>
      <c r="Y84" s="466" t="s">
        <v>337</v>
      </c>
      <c r="Z84" s="360" t="s">
        <v>64</v>
      </c>
      <c r="AA84" s="368" t="s">
        <v>65</v>
      </c>
      <c r="AB84" s="360" t="s">
        <v>333</v>
      </c>
      <c r="AC84" s="360"/>
      <c r="AD84" s="360"/>
      <c r="AE84" s="357">
        <f t="shared" si="1"/>
        <v>180000000</v>
      </c>
      <c r="AF84" s="15">
        <v>0</v>
      </c>
      <c r="AJ84" s="546">
        <f t="shared" si="2"/>
        <v>0</v>
      </c>
      <c r="AK84" s="549">
        <v>0</v>
      </c>
      <c r="AL84" s="551"/>
      <c r="AM84" s="551"/>
      <c r="AN84" s="551"/>
      <c r="AO84" s="546">
        <f t="shared" si="3"/>
        <v>0</v>
      </c>
      <c r="AP84" s="549">
        <v>0</v>
      </c>
    </row>
    <row r="85" spans="1:42" s="47" customFormat="1" ht="60" customHeight="1">
      <c r="A85" s="78" t="s">
        <v>252</v>
      </c>
      <c r="B85" s="160" t="s">
        <v>318</v>
      </c>
      <c r="C85" s="160" t="s">
        <v>174</v>
      </c>
      <c r="D85" s="80" t="s">
        <v>338</v>
      </c>
      <c r="E85" s="91" t="s">
        <v>339</v>
      </c>
      <c r="F85" s="29" t="s">
        <v>340</v>
      </c>
      <c r="G85" s="89" t="s">
        <v>341</v>
      </c>
      <c r="H85" s="65" t="s">
        <v>294</v>
      </c>
      <c r="I85" s="74" t="s">
        <v>342</v>
      </c>
      <c r="J85" s="79" t="s">
        <v>343</v>
      </c>
      <c r="K85" s="370">
        <v>193129000</v>
      </c>
      <c r="L85" s="385" t="s">
        <v>344</v>
      </c>
      <c r="M85" s="467" t="s">
        <v>309</v>
      </c>
      <c r="N85" s="467" t="s">
        <v>345</v>
      </c>
      <c r="O85" s="371"/>
      <c r="P85" s="369"/>
      <c r="Q85" s="369"/>
      <c r="R85" s="369"/>
      <c r="S85" s="360" t="s">
        <v>62</v>
      </c>
      <c r="T85" s="371">
        <f t="shared" si="6"/>
        <v>11</v>
      </c>
      <c r="U85" s="371">
        <v>2</v>
      </c>
      <c r="V85" s="360">
        <v>3</v>
      </c>
      <c r="W85" s="360">
        <v>3</v>
      </c>
      <c r="X85" s="360">
        <v>3</v>
      </c>
      <c r="Y85" s="466" t="s">
        <v>346</v>
      </c>
      <c r="Z85" s="360" t="s">
        <v>64</v>
      </c>
      <c r="AA85" s="368" t="s">
        <v>65</v>
      </c>
      <c r="AB85" s="360" t="s">
        <v>347</v>
      </c>
      <c r="AC85" s="360"/>
      <c r="AD85" s="360"/>
      <c r="AE85" s="357">
        <f t="shared" ref="AE85:AE148" si="7">K85</f>
        <v>193129000</v>
      </c>
      <c r="AF85" s="15">
        <v>2</v>
      </c>
      <c r="AJ85" s="546">
        <f t="shared" ref="AJ85:AJ148" si="8">AK85+AL85+AM85+AN85</f>
        <v>0</v>
      </c>
      <c r="AK85" s="546">
        <v>0</v>
      </c>
      <c r="AL85" s="546"/>
      <c r="AM85" s="546"/>
      <c r="AN85" s="546"/>
      <c r="AO85" s="546">
        <f t="shared" ref="AO85:AO148" si="9">+AP85+AQ85+AR85+AS85</f>
        <v>0</v>
      </c>
      <c r="AP85" s="546">
        <v>0</v>
      </c>
    </row>
    <row r="86" spans="1:42" s="47" customFormat="1" ht="60" customHeight="1">
      <c r="A86" s="78" t="s">
        <v>252</v>
      </c>
      <c r="B86" s="160" t="s">
        <v>318</v>
      </c>
      <c r="C86" s="160" t="s">
        <v>174</v>
      </c>
      <c r="D86" s="80" t="s">
        <v>338</v>
      </c>
      <c r="E86" s="91" t="s">
        <v>339</v>
      </c>
      <c r="F86" s="29" t="s">
        <v>340</v>
      </c>
      <c r="G86" s="89" t="s">
        <v>341</v>
      </c>
      <c r="H86" s="65" t="s">
        <v>294</v>
      </c>
      <c r="I86" s="74" t="s">
        <v>342</v>
      </c>
      <c r="J86" s="79" t="s">
        <v>343</v>
      </c>
      <c r="K86" s="386">
        <v>343896000</v>
      </c>
      <c r="L86" s="385" t="s">
        <v>308</v>
      </c>
      <c r="M86" s="467" t="s">
        <v>309</v>
      </c>
      <c r="N86" s="467" t="s">
        <v>142</v>
      </c>
      <c r="O86" s="371"/>
      <c r="P86" s="369"/>
      <c r="Q86" s="369"/>
      <c r="R86" s="369"/>
      <c r="S86" s="360" t="s">
        <v>62</v>
      </c>
      <c r="T86" s="371">
        <f t="shared" si="6"/>
        <v>3</v>
      </c>
      <c r="U86" s="371">
        <v>3</v>
      </c>
      <c r="V86" s="360"/>
      <c r="W86" s="360"/>
      <c r="X86" s="360"/>
      <c r="Y86" s="466" t="s">
        <v>349</v>
      </c>
      <c r="Z86" s="360" t="s">
        <v>64</v>
      </c>
      <c r="AA86" s="368" t="s">
        <v>65</v>
      </c>
      <c r="AB86" s="360" t="s">
        <v>347</v>
      </c>
      <c r="AC86" s="360"/>
      <c r="AD86" s="452"/>
      <c r="AE86" s="357">
        <f t="shared" si="7"/>
        <v>343896000</v>
      </c>
      <c r="AF86" s="15">
        <v>1</v>
      </c>
      <c r="AJ86" s="546">
        <f t="shared" si="8"/>
        <v>161317156</v>
      </c>
      <c r="AK86" s="546">
        <v>161317156</v>
      </c>
      <c r="AL86" s="546"/>
      <c r="AM86" s="546"/>
      <c r="AN86" s="546"/>
      <c r="AO86" s="546">
        <f t="shared" si="9"/>
        <v>54299356</v>
      </c>
      <c r="AP86" s="546">
        <v>54299356</v>
      </c>
    </row>
    <row r="87" spans="1:42" s="47" customFormat="1" ht="60" customHeight="1">
      <c r="A87" s="78" t="s">
        <v>252</v>
      </c>
      <c r="B87" s="162" t="s">
        <v>318</v>
      </c>
      <c r="C87" s="160" t="s">
        <v>174</v>
      </c>
      <c r="D87" s="80" t="s">
        <v>350</v>
      </c>
      <c r="E87" s="91" t="s">
        <v>339</v>
      </c>
      <c r="F87" s="29" t="s">
        <v>351</v>
      </c>
      <c r="G87" s="83" t="s">
        <v>352</v>
      </c>
      <c r="H87" s="65" t="s">
        <v>294</v>
      </c>
      <c r="I87" s="74" t="s">
        <v>342</v>
      </c>
      <c r="J87" s="79" t="s">
        <v>343</v>
      </c>
      <c r="K87" s="357">
        <v>100000000</v>
      </c>
      <c r="L87" s="385" t="s">
        <v>353</v>
      </c>
      <c r="M87" s="467" t="s">
        <v>298</v>
      </c>
      <c r="N87" s="452" t="s">
        <v>316</v>
      </c>
      <c r="O87" s="371"/>
      <c r="P87" s="371"/>
      <c r="Q87" s="371"/>
      <c r="R87" s="371"/>
      <c r="S87" s="360" t="s">
        <v>62</v>
      </c>
      <c r="T87" s="371">
        <f t="shared" si="6"/>
        <v>1</v>
      </c>
      <c r="U87" s="371"/>
      <c r="V87" s="476">
        <v>1</v>
      </c>
      <c r="W87" s="476"/>
      <c r="X87" s="476"/>
      <c r="Y87" s="466" t="s">
        <v>354</v>
      </c>
      <c r="Z87" s="360" t="s">
        <v>64</v>
      </c>
      <c r="AA87" s="368" t="s">
        <v>65</v>
      </c>
      <c r="AB87" s="360" t="s">
        <v>347</v>
      </c>
      <c r="AC87" s="360"/>
      <c r="AD87" s="360"/>
      <c r="AE87" s="357">
        <f t="shared" si="7"/>
        <v>100000000</v>
      </c>
      <c r="AF87" s="15">
        <v>0</v>
      </c>
      <c r="AJ87" s="546">
        <f t="shared" si="8"/>
        <v>0</v>
      </c>
      <c r="AK87" s="546">
        <v>0</v>
      </c>
      <c r="AL87" s="546"/>
      <c r="AM87" s="546"/>
      <c r="AN87" s="546"/>
      <c r="AO87" s="546">
        <f t="shared" si="9"/>
        <v>0</v>
      </c>
      <c r="AP87" s="546">
        <v>0</v>
      </c>
    </row>
    <row r="88" spans="1:42" s="47" customFormat="1" ht="60" customHeight="1">
      <c r="A88" s="78" t="s">
        <v>252</v>
      </c>
      <c r="B88" s="162" t="s">
        <v>318</v>
      </c>
      <c r="C88" s="160" t="s">
        <v>174</v>
      </c>
      <c r="D88" s="80" t="s">
        <v>350</v>
      </c>
      <c r="E88" s="91" t="s">
        <v>339</v>
      </c>
      <c r="F88" s="29" t="s">
        <v>351</v>
      </c>
      <c r="G88" s="83" t="s">
        <v>352</v>
      </c>
      <c r="H88" s="65" t="s">
        <v>294</v>
      </c>
      <c r="I88" s="74" t="s">
        <v>342</v>
      </c>
      <c r="J88" s="79" t="s">
        <v>343</v>
      </c>
      <c r="K88" s="357">
        <v>580871000</v>
      </c>
      <c r="L88" s="385" t="s">
        <v>355</v>
      </c>
      <c r="M88" s="463" t="s">
        <v>309</v>
      </c>
      <c r="N88" s="463" t="s">
        <v>274</v>
      </c>
      <c r="O88" s="371"/>
      <c r="P88" s="371"/>
      <c r="Q88" s="371"/>
      <c r="R88" s="371"/>
      <c r="S88" s="360" t="s">
        <v>62</v>
      </c>
      <c r="T88" s="371">
        <f t="shared" si="6"/>
        <v>124</v>
      </c>
      <c r="U88" s="371">
        <v>20</v>
      </c>
      <c r="V88" s="476">
        <v>40</v>
      </c>
      <c r="W88" s="476">
        <v>40</v>
      </c>
      <c r="X88" s="476">
        <v>24</v>
      </c>
      <c r="Y88" s="466" t="s">
        <v>356</v>
      </c>
      <c r="Z88" s="360" t="s">
        <v>64</v>
      </c>
      <c r="AA88" s="368" t="s">
        <v>65</v>
      </c>
      <c r="AB88" s="360"/>
      <c r="AC88" s="360"/>
      <c r="AD88" s="360"/>
      <c r="AE88" s="357">
        <f t="shared" si="7"/>
        <v>580871000</v>
      </c>
      <c r="AF88" s="15">
        <v>18</v>
      </c>
      <c r="AJ88" s="546">
        <f t="shared" si="8"/>
        <v>0</v>
      </c>
      <c r="AK88" s="546">
        <v>0</v>
      </c>
      <c r="AL88" s="546"/>
      <c r="AM88" s="546"/>
      <c r="AN88" s="546"/>
      <c r="AO88" s="546">
        <f t="shared" si="9"/>
        <v>0</v>
      </c>
      <c r="AP88" s="546">
        <v>0</v>
      </c>
    </row>
    <row r="89" spans="1:42" s="47" customFormat="1" ht="60" customHeight="1">
      <c r="A89" s="78" t="s">
        <v>252</v>
      </c>
      <c r="B89" s="162" t="s">
        <v>318</v>
      </c>
      <c r="C89" s="160" t="s">
        <v>174</v>
      </c>
      <c r="D89" s="80" t="s">
        <v>338</v>
      </c>
      <c r="E89" s="91" t="s">
        <v>339</v>
      </c>
      <c r="F89" s="29" t="s">
        <v>357</v>
      </c>
      <c r="G89" s="83" t="s">
        <v>358</v>
      </c>
      <c r="H89" s="65" t="s">
        <v>294</v>
      </c>
      <c r="I89" s="74" t="s">
        <v>342</v>
      </c>
      <c r="J89" s="79" t="s">
        <v>343</v>
      </c>
      <c r="K89" s="357">
        <v>135448000</v>
      </c>
      <c r="L89" s="387" t="s">
        <v>158</v>
      </c>
      <c r="M89" s="378" t="s">
        <v>359</v>
      </c>
      <c r="N89" s="378" t="s">
        <v>360</v>
      </c>
      <c r="O89" s="371"/>
      <c r="P89" s="371"/>
      <c r="Q89" s="371"/>
      <c r="R89" s="371"/>
      <c r="S89" s="360" t="s">
        <v>62</v>
      </c>
      <c r="T89" s="371">
        <v>1</v>
      </c>
      <c r="U89" s="371">
        <v>1</v>
      </c>
      <c r="V89" s="476"/>
      <c r="W89" s="476"/>
      <c r="X89" s="476"/>
      <c r="Y89" s="466" t="s">
        <v>361</v>
      </c>
      <c r="Z89" s="360" t="s">
        <v>64</v>
      </c>
      <c r="AA89" s="368" t="s">
        <v>65</v>
      </c>
      <c r="AB89" s="360" t="s">
        <v>347</v>
      </c>
      <c r="AC89" s="360"/>
      <c r="AD89" s="360"/>
      <c r="AE89" s="357">
        <f t="shared" si="7"/>
        <v>135448000</v>
      </c>
      <c r="AF89" s="15">
        <v>1</v>
      </c>
      <c r="AJ89" s="546">
        <f t="shared" si="8"/>
        <v>26130705</v>
      </c>
      <c r="AK89" s="546">
        <v>26130705</v>
      </c>
      <c r="AL89" s="546"/>
      <c r="AM89" s="546"/>
      <c r="AN89" s="546"/>
      <c r="AO89" s="546">
        <f t="shared" si="9"/>
        <v>26130705</v>
      </c>
      <c r="AP89" s="546">
        <v>26130705</v>
      </c>
    </row>
    <row r="90" spans="1:42" s="47" customFormat="1" ht="60" customHeight="1">
      <c r="A90" s="78" t="s">
        <v>362</v>
      </c>
      <c r="B90" s="160" t="s">
        <v>266</v>
      </c>
      <c r="C90" s="160" t="s">
        <v>174</v>
      </c>
      <c r="D90" s="75" t="s">
        <v>363</v>
      </c>
      <c r="E90" s="91" t="s">
        <v>364</v>
      </c>
      <c r="F90" s="80" t="s">
        <v>365</v>
      </c>
      <c r="G90" s="75" t="s">
        <v>366</v>
      </c>
      <c r="H90" s="74" t="s">
        <v>294</v>
      </c>
      <c r="I90" s="75" t="s">
        <v>367</v>
      </c>
      <c r="J90" s="92" t="s">
        <v>368</v>
      </c>
      <c r="K90" s="388">
        <v>1441577000</v>
      </c>
      <c r="L90" s="360" t="s">
        <v>369</v>
      </c>
      <c r="M90" s="475" t="s">
        <v>60</v>
      </c>
      <c r="N90" s="364" t="s">
        <v>370</v>
      </c>
      <c r="O90" s="369"/>
      <c r="P90" s="369"/>
      <c r="Q90" s="369"/>
      <c r="R90" s="369"/>
      <c r="S90" s="360" t="s">
        <v>62</v>
      </c>
      <c r="T90" s="371">
        <f t="shared" si="6"/>
        <v>12</v>
      </c>
      <c r="U90" s="477">
        <v>3</v>
      </c>
      <c r="V90" s="477">
        <v>3</v>
      </c>
      <c r="W90" s="477">
        <v>3</v>
      </c>
      <c r="X90" s="477">
        <v>3</v>
      </c>
      <c r="Y90" s="466" t="s">
        <v>371</v>
      </c>
      <c r="Z90" s="360" t="s">
        <v>96</v>
      </c>
      <c r="AA90" s="445" t="s">
        <v>132</v>
      </c>
      <c r="AB90" s="360" t="s">
        <v>266</v>
      </c>
      <c r="AC90" s="360"/>
      <c r="AD90" s="452"/>
      <c r="AE90" s="357">
        <f t="shared" si="7"/>
        <v>1441577000</v>
      </c>
      <c r="AF90" s="15">
        <v>3</v>
      </c>
      <c r="AJ90" s="546">
        <f t="shared" si="8"/>
        <v>712779652</v>
      </c>
      <c r="AK90" s="546">
        <v>712779652</v>
      </c>
      <c r="AL90" s="546"/>
      <c r="AM90" s="546"/>
      <c r="AN90" s="546"/>
      <c r="AO90" s="546">
        <f t="shared" si="9"/>
        <v>360394205</v>
      </c>
      <c r="AP90" s="546">
        <v>360394205</v>
      </c>
    </row>
    <row r="91" spans="1:42" s="47" customFormat="1" ht="60" customHeight="1">
      <c r="A91" s="78" t="s">
        <v>362</v>
      </c>
      <c r="B91" s="160" t="s">
        <v>266</v>
      </c>
      <c r="C91" s="160" t="s">
        <v>174</v>
      </c>
      <c r="D91" s="75" t="s">
        <v>363</v>
      </c>
      <c r="E91" s="91" t="s">
        <v>364</v>
      </c>
      <c r="F91" s="80" t="s">
        <v>365</v>
      </c>
      <c r="G91" s="75" t="s">
        <v>366</v>
      </c>
      <c r="H91" s="74" t="s">
        <v>294</v>
      </c>
      <c r="I91" s="75" t="s">
        <v>367</v>
      </c>
      <c r="J91" s="92" t="s">
        <v>368</v>
      </c>
      <c r="K91" s="388">
        <v>934534424</v>
      </c>
      <c r="L91" s="360" t="s">
        <v>375</v>
      </c>
      <c r="M91" s="475" t="s">
        <v>60</v>
      </c>
      <c r="N91" s="475" t="s">
        <v>376</v>
      </c>
      <c r="O91" s="369"/>
      <c r="P91" s="369"/>
      <c r="Q91" s="369"/>
      <c r="R91" s="369"/>
      <c r="S91" s="360" t="s">
        <v>62</v>
      </c>
      <c r="T91" s="371">
        <f t="shared" si="6"/>
        <v>11</v>
      </c>
      <c r="U91" s="477">
        <v>1</v>
      </c>
      <c r="V91" s="477">
        <v>3</v>
      </c>
      <c r="W91" s="477">
        <v>4</v>
      </c>
      <c r="X91" s="477">
        <v>3</v>
      </c>
      <c r="Y91" s="466" t="s">
        <v>377</v>
      </c>
      <c r="Z91" s="360" t="s">
        <v>64</v>
      </c>
      <c r="AA91" s="368" t="s">
        <v>65</v>
      </c>
      <c r="AB91" s="360" t="s">
        <v>266</v>
      </c>
      <c r="AC91" s="360"/>
      <c r="AD91" s="452"/>
      <c r="AE91" s="357">
        <f t="shared" si="7"/>
        <v>934534424</v>
      </c>
      <c r="AF91" s="15">
        <v>3</v>
      </c>
      <c r="AJ91" s="546">
        <f t="shared" si="8"/>
        <v>700604004</v>
      </c>
      <c r="AK91" s="546">
        <v>700604004</v>
      </c>
      <c r="AL91" s="546"/>
      <c r="AM91" s="546"/>
      <c r="AN91" s="546"/>
      <c r="AO91" s="546">
        <f t="shared" si="9"/>
        <v>0</v>
      </c>
      <c r="AP91" s="546">
        <v>0</v>
      </c>
    </row>
    <row r="92" spans="1:42" s="47" customFormat="1" ht="60" customHeight="1">
      <c r="A92" s="78" t="s">
        <v>362</v>
      </c>
      <c r="B92" s="162" t="s">
        <v>266</v>
      </c>
      <c r="C92" s="162" t="s">
        <v>174</v>
      </c>
      <c r="D92" s="75" t="s">
        <v>363</v>
      </c>
      <c r="E92" s="91" t="s">
        <v>364</v>
      </c>
      <c r="F92" s="80" t="s">
        <v>365</v>
      </c>
      <c r="G92" s="75" t="s">
        <v>366</v>
      </c>
      <c r="H92" s="74" t="s">
        <v>294</v>
      </c>
      <c r="I92" s="75" t="s">
        <v>367</v>
      </c>
      <c r="J92" s="92" t="s">
        <v>368</v>
      </c>
      <c r="K92" s="388">
        <v>327206313</v>
      </c>
      <c r="L92" s="360" t="s">
        <v>375</v>
      </c>
      <c r="M92" s="475" t="s">
        <v>60</v>
      </c>
      <c r="N92" s="475" t="s">
        <v>376</v>
      </c>
      <c r="O92" s="369"/>
      <c r="P92" s="369"/>
      <c r="Q92" s="369"/>
      <c r="R92" s="369"/>
      <c r="S92" s="360" t="s">
        <v>62</v>
      </c>
      <c r="T92" s="371">
        <f t="shared" si="6"/>
        <v>11</v>
      </c>
      <c r="U92" s="477">
        <v>1</v>
      </c>
      <c r="V92" s="477">
        <v>3</v>
      </c>
      <c r="W92" s="477">
        <v>4</v>
      </c>
      <c r="X92" s="477">
        <v>3</v>
      </c>
      <c r="Y92" s="466" t="s">
        <v>378</v>
      </c>
      <c r="Z92" s="360" t="s">
        <v>96</v>
      </c>
      <c r="AA92" s="445" t="s">
        <v>132</v>
      </c>
      <c r="AB92" s="360" t="s">
        <v>266</v>
      </c>
      <c r="AC92" s="360"/>
      <c r="AD92" s="457"/>
      <c r="AE92" s="357">
        <f t="shared" si="7"/>
        <v>327206313</v>
      </c>
      <c r="AF92" s="15">
        <v>3</v>
      </c>
      <c r="AJ92" s="546">
        <f t="shared" si="8"/>
        <v>0</v>
      </c>
      <c r="AK92" s="546">
        <v>0</v>
      </c>
      <c r="AL92" s="546"/>
      <c r="AM92" s="546"/>
      <c r="AN92" s="546"/>
      <c r="AO92" s="546">
        <f t="shared" si="9"/>
        <v>0</v>
      </c>
      <c r="AP92" s="546">
        <v>0</v>
      </c>
    </row>
    <row r="93" spans="1:42" s="47" customFormat="1" ht="60" customHeight="1">
      <c r="A93" s="78" t="s">
        <v>362</v>
      </c>
      <c r="B93" s="162" t="s">
        <v>266</v>
      </c>
      <c r="C93" s="162" t="s">
        <v>174</v>
      </c>
      <c r="D93" s="75" t="s">
        <v>363</v>
      </c>
      <c r="E93" s="91" t="s">
        <v>364</v>
      </c>
      <c r="F93" s="80" t="s">
        <v>365</v>
      </c>
      <c r="G93" s="75" t="s">
        <v>366</v>
      </c>
      <c r="H93" s="74" t="s">
        <v>294</v>
      </c>
      <c r="I93" s="75" t="s">
        <v>367</v>
      </c>
      <c r="J93" s="92" t="s">
        <v>368</v>
      </c>
      <c r="K93" s="388">
        <v>110448000</v>
      </c>
      <c r="L93" s="360" t="s">
        <v>379</v>
      </c>
      <c r="M93" s="475" t="s">
        <v>60</v>
      </c>
      <c r="N93" s="475" t="s">
        <v>104</v>
      </c>
      <c r="O93" s="369"/>
      <c r="P93" s="369"/>
      <c r="Q93" s="369"/>
      <c r="R93" s="369"/>
      <c r="S93" s="360" t="s">
        <v>62</v>
      </c>
      <c r="T93" s="371">
        <f t="shared" si="6"/>
        <v>12</v>
      </c>
      <c r="U93" s="360">
        <v>3</v>
      </c>
      <c r="V93" s="360">
        <v>3</v>
      </c>
      <c r="W93" s="360">
        <v>3</v>
      </c>
      <c r="X93" s="360">
        <v>3</v>
      </c>
      <c r="Y93" s="466" t="s">
        <v>380</v>
      </c>
      <c r="Z93" s="360" t="s">
        <v>96</v>
      </c>
      <c r="AA93" s="445" t="s">
        <v>132</v>
      </c>
      <c r="AB93" s="360" t="s">
        <v>266</v>
      </c>
      <c r="AC93" s="478"/>
      <c r="AD93" s="368"/>
      <c r="AE93" s="357">
        <f t="shared" si="7"/>
        <v>110448000</v>
      </c>
      <c r="AF93" s="15">
        <v>3</v>
      </c>
      <c r="AJ93" s="546">
        <f t="shared" si="8"/>
        <v>0</v>
      </c>
      <c r="AK93" s="546">
        <v>0</v>
      </c>
      <c r="AL93" s="546"/>
      <c r="AM93" s="546"/>
      <c r="AN93" s="546"/>
      <c r="AO93" s="546">
        <f t="shared" si="9"/>
        <v>0</v>
      </c>
      <c r="AP93" s="546">
        <v>0</v>
      </c>
    </row>
    <row r="94" spans="1:42" s="47" customFormat="1" ht="60" customHeight="1">
      <c r="A94" s="78" t="s">
        <v>362</v>
      </c>
      <c r="B94" s="162" t="s">
        <v>266</v>
      </c>
      <c r="C94" s="162" t="s">
        <v>174</v>
      </c>
      <c r="D94" s="75" t="s">
        <v>363</v>
      </c>
      <c r="E94" s="91" t="s">
        <v>364</v>
      </c>
      <c r="F94" s="80" t="s">
        <v>365</v>
      </c>
      <c r="G94" s="75" t="s">
        <v>366</v>
      </c>
      <c r="H94" s="74" t="s">
        <v>294</v>
      </c>
      <c r="I94" s="75" t="s">
        <v>367</v>
      </c>
      <c r="J94" s="92" t="s">
        <v>368</v>
      </c>
      <c r="K94" s="388">
        <v>1757216000</v>
      </c>
      <c r="L94" s="360" t="s">
        <v>379</v>
      </c>
      <c r="M94" s="475" t="s">
        <v>60</v>
      </c>
      <c r="N94" s="475" t="s">
        <v>190</v>
      </c>
      <c r="O94" s="369"/>
      <c r="P94" s="369"/>
      <c r="Q94" s="369"/>
      <c r="R94" s="369"/>
      <c r="S94" s="360" t="s">
        <v>62</v>
      </c>
      <c r="T94" s="371">
        <f t="shared" si="6"/>
        <v>12</v>
      </c>
      <c r="U94" s="360">
        <v>3</v>
      </c>
      <c r="V94" s="360">
        <v>3</v>
      </c>
      <c r="W94" s="360">
        <v>3</v>
      </c>
      <c r="X94" s="360">
        <v>3</v>
      </c>
      <c r="Y94" s="466" t="s">
        <v>381</v>
      </c>
      <c r="Z94" s="360" t="s">
        <v>64</v>
      </c>
      <c r="AA94" s="368" t="s">
        <v>65</v>
      </c>
      <c r="AB94" s="360" t="s">
        <v>266</v>
      </c>
      <c r="AC94" s="360"/>
      <c r="AD94" s="360"/>
      <c r="AE94" s="357">
        <f t="shared" si="7"/>
        <v>1757216000</v>
      </c>
      <c r="AF94" s="15">
        <v>3</v>
      </c>
      <c r="AJ94" s="546">
        <f t="shared" si="8"/>
        <v>343511329</v>
      </c>
      <c r="AK94" s="546">
        <v>343511329</v>
      </c>
      <c r="AL94" s="546"/>
      <c r="AM94" s="546"/>
      <c r="AN94" s="546"/>
      <c r="AO94" s="546">
        <f t="shared" si="9"/>
        <v>343511329</v>
      </c>
      <c r="AP94" s="546">
        <v>343511329</v>
      </c>
    </row>
    <row r="95" spans="1:42" s="47" customFormat="1" ht="60" customHeight="1">
      <c r="A95" s="78" t="s">
        <v>362</v>
      </c>
      <c r="B95" s="162" t="s">
        <v>266</v>
      </c>
      <c r="C95" s="162" t="s">
        <v>174</v>
      </c>
      <c r="D95" s="75" t="s">
        <v>363</v>
      </c>
      <c r="E95" s="91" t="s">
        <v>364</v>
      </c>
      <c r="F95" s="80" t="s">
        <v>365</v>
      </c>
      <c r="G95" s="75" t="s">
        <v>366</v>
      </c>
      <c r="H95" s="74" t="s">
        <v>294</v>
      </c>
      <c r="I95" s="75" t="s">
        <v>367</v>
      </c>
      <c r="J95" s="92" t="s">
        <v>368</v>
      </c>
      <c r="K95" s="389">
        <v>2467026763</v>
      </c>
      <c r="L95" s="360" t="s">
        <v>382</v>
      </c>
      <c r="M95" s="475" t="s">
        <v>60</v>
      </c>
      <c r="N95" s="475" t="s">
        <v>376</v>
      </c>
      <c r="O95" s="371"/>
      <c r="P95" s="371"/>
      <c r="Q95" s="371"/>
      <c r="R95" s="371"/>
      <c r="S95" s="360" t="s">
        <v>62</v>
      </c>
      <c r="T95" s="371">
        <f t="shared" si="6"/>
        <v>10</v>
      </c>
      <c r="U95" s="371">
        <v>1</v>
      </c>
      <c r="V95" s="371">
        <v>2</v>
      </c>
      <c r="W95" s="371">
        <v>3</v>
      </c>
      <c r="X95" s="371">
        <v>4</v>
      </c>
      <c r="Y95" s="466" t="s">
        <v>383</v>
      </c>
      <c r="Z95" s="360" t="s">
        <v>64</v>
      </c>
      <c r="AA95" s="368" t="s">
        <v>65</v>
      </c>
      <c r="AB95" s="360" t="s">
        <v>266</v>
      </c>
      <c r="AC95" s="360"/>
      <c r="AD95" s="452"/>
      <c r="AE95" s="357">
        <f t="shared" si="7"/>
        <v>2467026763</v>
      </c>
      <c r="AF95" s="15">
        <v>0</v>
      </c>
      <c r="AJ95" s="546">
        <f t="shared" si="8"/>
        <v>0</v>
      </c>
      <c r="AK95" s="546">
        <v>0</v>
      </c>
      <c r="AL95" s="546"/>
      <c r="AM95" s="546"/>
      <c r="AN95" s="546"/>
      <c r="AO95" s="546">
        <f t="shared" si="9"/>
        <v>0</v>
      </c>
      <c r="AP95" s="546">
        <v>0</v>
      </c>
    </row>
    <row r="96" spans="1:42" s="47" customFormat="1" ht="60" customHeight="1">
      <c r="A96" s="78" t="s">
        <v>362</v>
      </c>
      <c r="B96" s="160" t="s">
        <v>266</v>
      </c>
      <c r="C96" s="160" t="s">
        <v>174</v>
      </c>
      <c r="D96" s="75" t="s">
        <v>363</v>
      </c>
      <c r="E96" s="91" t="s">
        <v>364</v>
      </c>
      <c r="F96" s="80" t="s">
        <v>365</v>
      </c>
      <c r="G96" s="75" t="s">
        <v>366</v>
      </c>
      <c r="H96" s="74" t="s">
        <v>294</v>
      </c>
      <c r="I96" s="75" t="s">
        <v>367</v>
      </c>
      <c r="J96" s="92" t="s">
        <v>368</v>
      </c>
      <c r="K96" s="389">
        <v>107386000</v>
      </c>
      <c r="L96" s="360" t="s">
        <v>170</v>
      </c>
      <c r="M96" s="475" t="s">
        <v>60</v>
      </c>
      <c r="N96" s="475" t="s">
        <v>104</v>
      </c>
      <c r="O96" s="371"/>
      <c r="P96" s="371"/>
      <c r="Q96" s="371"/>
      <c r="R96" s="371"/>
      <c r="S96" s="360" t="s">
        <v>62</v>
      </c>
      <c r="T96" s="371">
        <f t="shared" si="6"/>
        <v>12</v>
      </c>
      <c r="U96" s="371">
        <v>2</v>
      </c>
      <c r="V96" s="371">
        <v>4</v>
      </c>
      <c r="W96" s="371">
        <v>3</v>
      </c>
      <c r="X96" s="371">
        <v>3</v>
      </c>
      <c r="Y96" s="466" t="s">
        <v>384</v>
      </c>
      <c r="Z96" s="360" t="s">
        <v>64</v>
      </c>
      <c r="AA96" s="368" t="s">
        <v>65</v>
      </c>
      <c r="AB96" s="360" t="s">
        <v>266</v>
      </c>
      <c r="AC96" s="360"/>
      <c r="AD96" s="452"/>
      <c r="AE96" s="357">
        <f t="shared" si="7"/>
        <v>107386000</v>
      </c>
      <c r="AF96" s="15">
        <v>3</v>
      </c>
      <c r="AJ96" s="546">
        <f t="shared" si="8"/>
        <v>107386000</v>
      </c>
      <c r="AK96" s="546">
        <v>107386000</v>
      </c>
      <c r="AL96" s="546"/>
      <c r="AM96" s="546"/>
      <c r="AN96" s="546"/>
      <c r="AO96" s="546">
        <f t="shared" si="9"/>
        <v>70874760</v>
      </c>
      <c r="AP96" s="546">
        <v>70874760</v>
      </c>
    </row>
    <row r="97" spans="1:42" s="47" customFormat="1" ht="60" customHeight="1">
      <c r="A97" s="78" t="s">
        <v>362</v>
      </c>
      <c r="B97" s="162" t="s">
        <v>266</v>
      </c>
      <c r="C97" s="162" t="s">
        <v>174</v>
      </c>
      <c r="D97" s="75" t="s">
        <v>363</v>
      </c>
      <c r="E97" s="91" t="s">
        <v>364</v>
      </c>
      <c r="F97" s="80" t="s">
        <v>365</v>
      </c>
      <c r="G97" s="75" t="s">
        <v>366</v>
      </c>
      <c r="H97" s="74" t="s">
        <v>294</v>
      </c>
      <c r="I97" s="75" t="s">
        <v>367</v>
      </c>
      <c r="J97" s="92" t="s">
        <v>368</v>
      </c>
      <c r="K97" s="389">
        <v>250209500</v>
      </c>
      <c r="L97" s="360" t="s">
        <v>170</v>
      </c>
      <c r="M97" s="475" t="s">
        <v>60</v>
      </c>
      <c r="N97" s="475" t="s">
        <v>104</v>
      </c>
      <c r="O97" s="371" t="s">
        <v>385</v>
      </c>
      <c r="P97" s="371"/>
      <c r="Q97" s="371"/>
      <c r="R97" s="371"/>
      <c r="S97" s="360" t="s">
        <v>62</v>
      </c>
      <c r="T97" s="371">
        <f t="shared" si="6"/>
        <v>12</v>
      </c>
      <c r="U97" s="371">
        <v>2</v>
      </c>
      <c r="V97" s="371">
        <v>4</v>
      </c>
      <c r="W97" s="371">
        <v>3</v>
      </c>
      <c r="X97" s="371">
        <v>3</v>
      </c>
      <c r="Y97" s="466" t="s">
        <v>386</v>
      </c>
      <c r="Z97" s="360" t="s">
        <v>96</v>
      </c>
      <c r="AA97" s="360" t="s">
        <v>387</v>
      </c>
      <c r="AB97" s="360" t="s">
        <v>266</v>
      </c>
      <c r="AC97" s="360"/>
      <c r="AD97" s="360"/>
      <c r="AE97" s="357">
        <f t="shared" si="7"/>
        <v>250209500</v>
      </c>
      <c r="AF97" s="15">
        <v>3</v>
      </c>
      <c r="AJ97" s="546">
        <f t="shared" si="8"/>
        <v>155814980</v>
      </c>
      <c r="AK97" s="546">
        <v>155814980</v>
      </c>
      <c r="AL97" s="546"/>
      <c r="AM97" s="546"/>
      <c r="AN97" s="546"/>
      <c r="AO97" s="546">
        <f t="shared" si="9"/>
        <v>17718690</v>
      </c>
      <c r="AP97" s="546">
        <v>17718690</v>
      </c>
    </row>
    <row r="98" spans="1:42" s="47" customFormat="1" ht="60" customHeight="1">
      <c r="A98" s="78" t="s">
        <v>388</v>
      </c>
      <c r="B98" s="160" t="s">
        <v>389</v>
      </c>
      <c r="C98" s="160" t="s">
        <v>390</v>
      </c>
      <c r="D98" s="39" t="s">
        <v>391</v>
      </c>
      <c r="E98" s="257" t="s">
        <v>392</v>
      </c>
      <c r="F98" s="80" t="s">
        <v>393</v>
      </c>
      <c r="G98" s="93" t="s">
        <v>394</v>
      </c>
      <c r="H98" s="74" t="s">
        <v>395</v>
      </c>
      <c r="I98" s="75" t="s">
        <v>396</v>
      </c>
      <c r="J98" s="94" t="s">
        <v>397</v>
      </c>
      <c r="K98" s="357">
        <v>331344000</v>
      </c>
      <c r="L98" s="360" t="s">
        <v>215</v>
      </c>
      <c r="M98" s="463" t="s">
        <v>263</v>
      </c>
      <c r="N98" s="463" t="s">
        <v>190</v>
      </c>
      <c r="O98" s="371"/>
      <c r="P98" s="371"/>
      <c r="Q98" s="371"/>
      <c r="R98" s="371"/>
      <c r="S98" s="360" t="s">
        <v>62</v>
      </c>
      <c r="T98" s="371">
        <f t="shared" si="6"/>
        <v>125</v>
      </c>
      <c r="U98" s="360">
        <v>0</v>
      </c>
      <c r="V98" s="360">
        <v>40</v>
      </c>
      <c r="W98" s="360">
        <v>40</v>
      </c>
      <c r="X98" s="360">
        <v>45</v>
      </c>
      <c r="Y98" s="466" t="s">
        <v>398</v>
      </c>
      <c r="Z98" s="360" t="s">
        <v>64</v>
      </c>
      <c r="AA98" s="360" t="s">
        <v>65</v>
      </c>
      <c r="AB98" s="360" t="s">
        <v>399</v>
      </c>
      <c r="AC98" s="360"/>
      <c r="AD98" s="360"/>
      <c r="AE98" s="357">
        <f t="shared" si="7"/>
        <v>331344000</v>
      </c>
      <c r="AF98" s="15">
        <v>10</v>
      </c>
      <c r="AJ98" s="546">
        <f t="shared" si="8"/>
        <v>72838565</v>
      </c>
      <c r="AK98" s="552">
        <v>72838565</v>
      </c>
      <c r="AL98" s="551"/>
      <c r="AM98" s="551"/>
      <c r="AN98" s="551"/>
      <c r="AO98" s="546">
        <f t="shared" si="9"/>
        <v>72838565</v>
      </c>
      <c r="AP98" s="552">
        <v>72838565</v>
      </c>
    </row>
    <row r="99" spans="1:42" s="47" customFormat="1" ht="60" customHeight="1">
      <c r="A99" s="78" t="s">
        <v>388</v>
      </c>
      <c r="B99" s="160" t="s">
        <v>389</v>
      </c>
      <c r="C99" s="160" t="s">
        <v>390</v>
      </c>
      <c r="D99" s="39" t="s">
        <v>391</v>
      </c>
      <c r="E99" s="257" t="s">
        <v>392</v>
      </c>
      <c r="F99" s="80" t="s">
        <v>393</v>
      </c>
      <c r="G99" s="93" t="s">
        <v>394</v>
      </c>
      <c r="H99" s="74" t="s">
        <v>395</v>
      </c>
      <c r="I99" s="75" t="s">
        <v>396</v>
      </c>
      <c r="J99" s="95" t="s">
        <v>397</v>
      </c>
      <c r="K99" s="357">
        <v>26846500</v>
      </c>
      <c r="L99" s="360" t="s">
        <v>401</v>
      </c>
      <c r="M99" s="463" t="s">
        <v>263</v>
      </c>
      <c r="N99" s="463" t="s">
        <v>402</v>
      </c>
      <c r="O99" s="371"/>
      <c r="P99" s="371"/>
      <c r="Q99" s="371"/>
      <c r="R99" s="371"/>
      <c r="S99" s="360" t="s">
        <v>62</v>
      </c>
      <c r="T99" s="371">
        <f t="shared" si="6"/>
        <v>125</v>
      </c>
      <c r="U99" s="360">
        <v>0</v>
      </c>
      <c r="V99" s="360">
        <v>40</v>
      </c>
      <c r="W99" s="360">
        <v>40</v>
      </c>
      <c r="X99" s="360">
        <v>45</v>
      </c>
      <c r="Y99" s="466" t="s">
        <v>403</v>
      </c>
      <c r="Z99" s="360" t="s">
        <v>64</v>
      </c>
      <c r="AA99" s="360" t="s">
        <v>65</v>
      </c>
      <c r="AB99" s="360" t="s">
        <v>399</v>
      </c>
      <c r="AC99" s="360"/>
      <c r="AD99" s="360"/>
      <c r="AE99" s="357">
        <f t="shared" si="7"/>
        <v>26846500</v>
      </c>
      <c r="AF99" s="15">
        <v>10</v>
      </c>
      <c r="AJ99" s="546">
        <f t="shared" si="8"/>
        <v>26846500</v>
      </c>
      <c r="AK99" s="552">
        <v>26846500</v>
      </c>
      <c r="AL99" s="551"/>
      <c r="AM99" s="551"/>
      <c r="AN99" s="551"/>
      <c r="AO99" s="546">
        <f t="shared" si="9"/>
        <v>17718690</v>
      </c>
      <c r="AP99" s="552">
        <v>17718690</v>
      </c>
    </row>
    <row r="100" spans="1:42" s="47" customFormat="1" ht="60" customHeight="1">
      <c r="A100" s="78" t="s">
        <v>388</v>
      </c>
      <c r="B100" s="160" t="s">
        <v>389</v>
      </c>
      <c r="C100" s="160" t="s">
        <v>390</v>
      </c>
      <c r="D100" s="39" t="s">
        <v>391</v>
      </c>
      <c r="E100" s="257" t="s">
        <v>392</v>
      </c>
      <c r="F100" s="80" t="s">
        <v>393</v>
      </c>
      <c r="G100" s="93" t="s">
        <v>394</v>
      </c>
      <c r="H100" s="74" t="s">
        <v>395</v>
      </c>
      <c r="I100" s="75" t="s">
        <v>396</v>
      </c>
      <c r="J100" s="95" t="s">
        <v>397</v>
      </c>
      <c r="K100" s="357">
        <v>500000000</v>
      </c>
      <c r="L100" s="360" t="s">
        <v>401</v>
      </c>
      <c r="M100" s="463" t="s">
        <v>263</v>
      </c>
      <c r="N100" s="463" t="s">
        <v>402</v>
      </c>
      <c r="O100" s="371"/>
      <c r="P100" s="371"/>
      <c r="Q100" s="371"/>
      <c r="R100" s="371"/>
      <c r="S100" s="360" t="s">
        <v>62</v>
      </c>
      <c r="T100" s="371">
        <f t="shared" si="6"/>
        <v>125</v>
      </c>
      <c r="U100" s="360">
        <v>0</v>
      </c>
      <c r="V100" s="360">
        <v>40</v>
      </c>
      <c r="W100" s="360">
        <v>40</v>
      </c>
      <c r="X100" s="360">
        <v>45</v>
      </c>
      <c r="Y100" s="466" t="s">
        <v>404</v>
      </c>
      <c r="Z100" s="360" t="s">
        <v>96</v>
      </c>
      <c r="AA100" s="360"/>
      <c r="AB100" s="360" t="s">
        <v>399</v>
      </c>
      <c r="AC100" s="360"/>
      <c r="AD100" s="360"/>
      <c r="AE100" s="357">
        <f t="shared" si="7"/>
        <v>500000000</v>
      </c>
      <c r="AF100" s="15">
        <v>10</v>
      </c>
      <c r="AJ100" s="546">
        <f t="shared" si="8"/>
        <v>25793696</v>
      </c>
      <c r="AK100" s="552">
        <v>25793696</v>
      </c>
      <c r="AL100" s="551"/>
      <c r="AM100" s="551"/>
      <c r="AN100" s="551"/>
      <c r="AO100" s="546">
        <f t="shared" si="9"/>
        <v>0</v>
      </c>
      <c r="AP100" s="549">
        <v>0</v>
      </c>
    </row>
    <row r="101" spans="1:42" s="47" customFormat="1" ht="60" customHeight="1">
      <c r="A101" s="78" t="s">
        <v>388</v>
      </c>
      <c r="B101" s="160" t="s">
        <v>389</v>
      </c>
      <c r="C101" s="160" t="s">
        <v>390</v>
      </c>
      <c r="D101" s="39" t="s">
        <v>391</v>
      </c>
      <c r="E101" s="257" t="s">
        <v>392</v>
      </c>
      <c r="F101" s="74" t="s">
        <v>405</v>
      </c>
      <c r="G101" s="75" t="s">
        <v>406</v>
      </c>
      <c r="H101" s="74" t="s">
        <v>407</v>
      </c>
      <c r="I101" s="75" t="s">
        <v>408</v>
      </c>
      <c r="J101" s="96" t="s">
        <v>409</v>
      </c>
      <c r="K101" s="357">
        <v>600000000</v>
      </c>
      <c r="L101" s="360" t="s">
        <v>410</v>
      </c>
      <c r="M101" s="463" t="s">
        <v>411</v>
      </c>
      <c r="N101" s="463" t="s">
        <v>412</v>
      </c>
      <c r="O101" s="369" t="s">
        <v>413</v>
      </c>
      <c r="P101" s="369" t="s">
        <v>413</v>
      </c>
      <c r="Q101" s="369" t="s">
        <v>413</v>
      </c>
      <c r="R101" s="369" t="s">
        <v>413</v>
      </c>
      <c r="S101" s="360" t="s">
        <v>62</v>
      </c>
      <c r="T101" s="371">
        <f t="shared" si="6"/>
        <v>125</v>
      </c>
      <c r="U101" s="360">
        <v>0</v>
      </c>
      <c r="V101" s="360">
        <v>0</v>
      </c>
      <c r="W101" s="360">
        <v>0</v>
      </c>
      <c r="X101" s="360">
        <v>125</v>
      </c>
      <c r="Y101" s="466" t="s">
        <v>414</v>
      </c>
      <c r="Z101" s="360" t="s">
        <v>64</v>
      </c>
      <c r="AA101" s="360" t="s">
        <v>65</v>
      </c>
      <c r="AB101" s="360" t="s">
        <v>399</v>
      </c>
      <c r="AC101" s="360"/>
      <c r="AD101" s="457"/>
      <c r="AE101" s="357">
        <f t="shared" si="7"/>
        <v>600000000</v>
      </c>
      <c r="AF101" s="15">
        <v>38</v>
      </c>
      <c r="AJ101" s="546">
        <f t="shared" si="8"/>
        <v>599999999</v>
      </c>
      <c r="AK101" s="552">
        <v>599999999</v>
      </c>
      <c r="AL101" s="551"/>
      <c r="AM101" s="551"/>
      <c r="AN101" s="551"/>
      <c r="AO101" s="546">
        <f t="shared" si="9"/>
        <v>200000000</v>
      </c>
      <c r="AP101" s="552">
        <v>200000000</v>
      </c>
    </row>
    <row r="102" spans="1:42" s="47" customFormat="1" ht="60" customHeight="1">
      <c r="A102" s="78" t="s">
        <v>388</v>
      </c>
      <c r="B102" s="160" t="s">
        <v>389</v>
      </c>
      <c r="C102" s="160" t="s">
        <v>390</v>
      </c>
      <c r="D102" s="39" t="s">
        <v>391</v>
      </c>
      <c r="E102" s="257" t="s">
        <v>392</v>
      </c>
      <c r="F102" s="80" t="s">
        <v>393</v>
      </c>
      <c r="G102" s="93" t="s">
        <v>394</v>
      </c>
      <c r="H102" s="74" t="s">
        <v>395</v>
      </c>
      <c r="I102" s="75" t="s">
        <v>415</v>
      </c>
      <c r="J102" s="97" t="s">
        <v>416</v>
      </c>
      <c r="K102" s="357">
        <v>20000000</v>
      </c>
      <c r="L102" s="360" t="s">
        <v>417</v>
      </c>
      <c r="M102" s="463" t="s">
        <v>263</v>
      </c>
      <c r="N102" s="463" t="s">
        <v>402</v>
      </c>
      <c r="O102" s="369"/>
      <c r="P102" s="369"/>
      <c r="Q102" s="369"/>
      <c r="R102" s="369"/>
      <c r="S102" s="360" t="s">
        <v>62</v>
      </c>
      <c r="T102" s="371">
        <f t="shared" si="6"/>
        <v>125</v>
      </c>
      <c r="U102" s="360">
        <v>0</v>
      </c>
      <c r="V102" s="360">
        <v>0</v>
      </c>
      <c r="W102" s="360">
        <v>0</v>
      </c>
      <c r="X102" s="360">
        <v>125</v>
      </c>
      <c r="Y102" s="466" t="s">
        <v>418</v>
      </c>
      <c r="Z102" s="360" t="s">
        <v>96</v>
      </c>
      <c r="AA102" s="360"/>
      <c r="AB102" s="360" t="s">
        <v>399</v>
      </c>
      <c r="AC102" s="360"/>
      <c r="AD102" s="457"/>
      <c r="AE102" s="357">
        <f t="shared" si="7"/>
        <v>20000000</v>
      </c>
      <c r="AF102" s="15">
        <v>31</v>
      </c>
      <c r="AJ102" s="546">
        <f t="shared" si="8"/>
        <v>0</v>
      </c>
      <c r="AK102" s="549">
        <v>0</v>
      </c>
      <c r="AL102" s="551"/>
      <c r="AM102" s="551"/>
      <c r="AN102" s="551"/>
      <c r="AO102" s="546">
        <f t="shared" si="9"/>
        <v>0</v>
      </c>
      <c r="AP102" s="549">
        <v>0</v>
      </c>
    </row>
    <row r="103" spans="1:42" s="47" customFormat="1" ht="60" customHeight="1">
      <c r="A103" s="78" t="s">
        <v>388</v>
      </c>
      <c r="B103" s="160" t="s">
        <v>389</v>
      </c>
      <c r="C103" s="160" t="s">
        <v>390</v>
      </c>
      <c r="D103" s="39" t="s">
        <v>391</v>
      </c>
      <c r="E103" s="257" t="s">
        <v>392</v>
      </c>
      <c r="F103" s="80" t="s">
        <v>393</v>
      </c>
      <c r="G103" s="93" t="s">
        <v>394</v>
      </c>
      <c r="H103" s="74" t="s">
        <v>395</v>
      </c>
      <c r="I103" s="75" t="s">
        <v>415</v>
      </c>
      <c r="J103" s="97" t="s">
        <v>416</v>
      </c>
      <c r="K103" s="357">
        <v>255828500</v>
      </c>
      <c r="L103" s="360" t="s">
        <v>419</v>
      </c>
      <c r="M103" s="463" t="s">
        <v>263</v>
      </c>
      <c r="N103" s="463" t="s">
        <v>402</v>
      </c>
      <c r="O103" s="369"/>
      <c r="P103" s="369"/>
      <c r="Q103" s="369"/>
      <c r="R103" s="369"/>
      <c r="S103" s="360" t="s">
        <v>62</v>
      </c>
      <c r="T103" s="371">
        <f t="shared" si="6"/>
        <v>125</v>
      </c>
      <c r="U103" s="360">
        <v>0</v>
      </c>
      <c r="V103" s="360">
        <v>0</v>
      </c>
      <c r="W103" s="360">
        <v>0</v>
      </c>
      <c r="X103" s="360">
        <v>125</v>
      </c>
      <c r="Y103" s="466" t="s">
        <v>420</v>
      </c>
      <c r="Z103" s="360" t="s">
        <v>64</v>
      </c>
      <c r="AA103" s="360" t="s">
        <v>65</v>
      </c>
      <c r="AB103" s="360" t="s">
        <v>399</v>
      </c>
      <c r="AC103" s="360"/>
      <c r="AD103" s="457"/>
      <c r="AE103" s="357">
        <f t="shared" si="7"/>
        <v>255828500</v>
      </c>
      <c r="AF103" s="15">
        <v>4</v>
      </c>
      <c r="AJ103" s="546">
        <f t="shared" si="8"/>
        <v>0</v>
      </c>
      <c r="AK103" s="549">
        <v>0</v>
      </c>
      <c r="AL103" s="551"/>
      <c r="AM103" s="551"/>
      <c r="AN103" s="551"/>
      <c r="AO103" s="546">
        <f t="shared" si="9"/>
        <v>0</v>
      </c>
      <c r="AP103" s="549">
        <v>0</v>
      </c>
    </row>
    <row r="104" spans="1:42" s="47" customFormat="1" ht="60" customHeight="1">
      <c r="A104" s="78" t="s">
        <v>388</v>
      </c>
      <c r="B104" s="160" t="s">
        <v>389</v>
      </c>
      <c r="C104" s="160" t="s">
        <v>390</v>
      </c>
      <c r="D104" s="39" t="s">
        <v>391</v>
      </c>
      <c r="E104" s="257" t="s">
        <v>392</v>
      </c>
      <c r="F104" s="80" t="s">
        <v>393</v>
      </c>
      <c r="G104" s="93" t="s">
        <v>394</v>
      </c>
      <c r="H104" s="74" t="s">
        <v>395</v>
      </c>
      <c r="I104" s="75" t="s">
        <v>415</v>
      </c>
      <c r="J104" s="97" t="s">
        <v>416</v>
      </c>
      <c r="K104" s="357">
        <v>380000000</v>
      </c>
      <c r="L104" s="360" t="s">
        <v>419</v>
      </c>
      <c r="M104" s="463" t="s">
        <v>263</v>
      </c>
      <c r="N104" s="463" t="s">
        <v>402</v>
      </c>
      <c r="O104" s="369"/>
      <c r="P104" s="369"/>
      <c r="Q104" s="369"/>
      <c r="R104" s="369"/>
      <c r="S104" s="360" t="s">
        <v>62</v>
      </c>
      <c r="T104" s="371">
        <f t="shared" si="6"/>
        <v>125</v>
      </c>
      <c r="U104" s="360">
        <v>0</v>
      </c>
      <c r="V104" s="360">
        <v>0</v>
      </c>
      <c r="W104" s="360">
        <v>0</v>
      </c>
      <c r="X104" s="360">
        <v>125</v>
      </c>
      <c r="Y104" s="466" t="s">
        <v>421</v>
      </c>
      <c r="Z104" s="360" t="s">
        <v>96</v>
      </c>
      <c r="AA104" s="360"/>
      <c r="AB104" s="360" t="s">
        <v>399</v>
      </c>
      <c r="AC104" s="360"/>
      <c r="AD104" s="457"/>
      <c r="AE104" s="357">
        <f t="shared" si="7"/>
        <v>380000000</v>
      </c>
      <c r="AF104" s="15">
        <v>4</v>
      </c>
      <c r="AJ104" s="546">
        <f t="shared" si="8"/>
        <v>0</v>
      </c>
      <c r="AK104" s="549">
        <v>0</v>
      </c>
      <c r="AL104" s="551"/>
      <c r="AM104" s="551"/>
      <c r="AN104" s="551"/>
      <c r="AO104" s="546">
        <f t="shared" si="9"/>
        <v>0</v>
      </c>
      <c r="AP104" s="549">
        <v>0</v>
      </c>
    </row>
    <row r="105" spans="1:42" s="47" customFormat="1" ht="60" customHeight="1">
      <c r="A105" s="78" t="s">
        <v>388</v>
      </c>
      <c r="B105" s="160" t="s">
        <v>389</v>
      </c>
      <c r="C105" s="160" t="s">
        <v>390</v>
      </c>
      <c r="D105" s="39" t="s">
        <v>391</v>
      </c>
      <c r="E105" s="257" t="s">
        <v>392</v>
      </c>
      <c r="F105" s="74" t="s">
        <v>422</v>
      </c>
      <c r="G105" s="75" t="s">
        <v>394</v>
      </c>
      <c r="H105" s="74" t="s">
        <v>407</v>
      </c>
      <c r="I105" s="75" t="s">
        <v>423</v>
      </c>
      <c r="J105" s="75" t="s">
        <v>424</v>
      </c>
      <c r="K105" s="357">
        <v>475000000</v>
      </c>
      <c r="L105" s="360" t="s">
        <v>425</v>
      </c>
      <c r="M105" s="463" t="s">
        <v>411</v>
      </c>
      <c r="N105" s="463" t="s">
        <v>426</v>
      </c>
      <c r="O105" s="463" t="s">
        <v>427</v>
      </c>
      <c r="P105" s="463" t="s">
        <v>428</v>
      </c>
      <c r="Q105" s="463" t="s">
        <v>429</v>
      </c>
      <c r="R105" s="463" t="s">
        <v>430</v>
      </c>
      <c r="S105" s="360" t="s">
        <v>62</v>
      </c>
      <c r="T105" s="371">
        <f t="shared" si="6"/>
        <v>12000</v>
      </c>
      <c r="U105" s="360">
        <v>0</v>
      </c>
      <c r="V105" s="360">
        <v>0</v>
      </c>
      <c r="W105" s="360">
        <v>0</v>
      </c>
      <c r="X105" s="360">
        <v>12000</v>
      </c>
      <c r="Y105" s="466" t="s">
        <v>431</v>
      </c>
      <c r="Z105" s="360" t="s">
        <v>64</v>
      </c>
      <c r="AA105" s="360" t="s">
        <v>65</v>
      </c>
      <c r="AB105" s="360" t="s">
        <v>399</v>
      </c>
      <c r="AC105" s="360"/>
      <c r="AD105" s="457"/>
      <c r="AE105" s="357">
        <f t="shared" si="7"/>
        <v>475000000</v>
      </c>
      <c r="AF105" s="15">
        <v>611</v>
      </c>
      <c r="AJ105" s="546">
        <f t="shared" si="8"/>
        <v>475000000</v>
      </c>
      <c r="AK105" s="552">
        <v>475000000</v>
      </c>
      <c r="AL105" s="551"/>
      <c r="AM105" s="551"/>
      <c r="AN105" s="551"/>
      <c r="AO105" s="546">
        <f t="shared" si="9"/>
        <v>166250000</v>
      </c>
      <c r="AP105" s="552">
        <v>166250000</v>
      </c>
    </row>
    <row r="106" spans="1:42" s="47" customFormat="1" ht="60" customHeight="1">
      <c r="A106" s="78" t="s">
        <v>388</v>
      </c>
      <c r="B106" s="160" t="s">
        <v>389</v>
      </c>
      <c r="C106" s="160" t="s">
        <v>390</v>
      </c>
      <c r="D106" s="39" t="s">
        <v>391</v>
      </c>
      <c r="E106" s="257" t="s">
        <v>392</v>
      </c>
      <c r="F106" s="74" t="s">
        <v>422</v>
      </c>
      <c r="G106" s="75" t="s">
        <v>394</v>
      </c>
      <c r="H106" s="74" t="s">
        <v>407</v>
      </c>
      <c r="I106" s="75" t="s">
        <v>432</v>
      </c>
      <c r="J106" s="82" t="s">
        <v>433</v>
      </c>
      <c r="K106" s="357">
        <v>2967577210</v>
      </c>
      <c r="L106" s="360" t="s">
        <v>434</v>
      </c>
      <c r="M106" s="463" t="s">
        <v>263</v>
      </c>
      <c r="N106" s="463" t="s">
        <v>435</v>
      </c>
      <c r="O106" s="369"/>
      <c r="P106" s="369"/>
      <c r="Q106" s="369"/>
      <c r="R106" s="369"/>
      <c r="S106" s="360" t="s">
        <v>62</v>
      </c>
      <c r="T106" s="371">
        <f t="shared" si="6"/>
        <v>1</v>
      </c>
      <c r="U106" s="360">
        <v>0</v>
      </c>
      <c r="V106" s="360">
        <v>0</v>
      </c>
      <c r="W106" s="360">
        <v>0</v>
      </c>
      <c r="X106" s="360">
        <v>1</v>
      </c>
      <c r="Y106" s="466" t="s">
        <v>436</v>
      </c>
      <c r="Z106" s="360" t="s">
        <v>64</v>
      </c>
      <c r="AA106" s="360" t="s">
        <v>65</v>
      </c>
      <c r="AB106" s="360" t="s">
        <v>399</v>
      </c>
      <c r="AC106" s="360"/>
      <c r="AD106" s="457"/>
      <c r="AE106" s="357">
        <f t="shared" si="7"/>
        <v>2967577210</v>
      </c>
      <c r="AF106" s="15">
        <v>0</v>
      </c>
      <c r="AJ106" s="546">
        <f>AK106+AL106+AM106+AN106</f>
        <v>1300000000</v>
      </c>
      <c r="AK106" s="552">
        <v>1300000000</v>
      </c>
      <c r="AL106" s="551"/>
      <c r="AM106" s="551"/>
      <c r="AN106" s="551"/>
      <c r="AO106" s="546">
        <f>+AP106+AQ106+AR106+AS106</f>
        <v>433333333</v>
      </c>
      <c r="AP106" s="552">
        <v>433333333</v>
      </c>
    </row>
    <row r="107" spans="1:42" s="47" customFormat="1" ht="60" customHeight="1">
      <c r="A107" s="78" t="s">
        <v>388</v>
      </c>
      <c r="B107" s="160" t="s">
        <v>389</v>
      </c>
      <c r="C107" s="160" t="s">
        <v>390</v>
      </c>
      <c r="D107" s="39" t="s">
        <v>437</v>
      </c>
      <c r="E107" s="257" t="s">
        <v>392</v>
      </c>
      <c r="F107" s="74" t="s">
        <v>422</v>
      </c>
      <c r="G107" s="75" t="s">
        <v>394</v>
      </c>
      <c r="H107" s="74" t="s">
        <v>407</v>
      </c>
      <c r="I107" s="75" t="s">
        <v>432</v>
      </c>
      <c r="J107" s="82" t="s">
        <v>433</v>
      </c>
      <c r="K107" s="357">
        <v>869030000</v>
      </c>
      <c r="L107" s="360" t="s">
        <v>438</v>
      </c>
      <c r="M107" s="452" t="s">
        <v>283</v>
      </c>
      <c r="N107" s="445" t="s">
        <v>426</v>
      </c>
      <c r="O107" s="371" t="s">
        <v>413</v>
      </c>
      <c r="P107" s="371" t="s">
        <v>413</v>
      </c>
      <c r="Q107" s="371" t="s">
        <v>413</v>
      </c>
      <c r="R107" s="371" t="s">
        <v>413</v>
      </c>
      <c r="S107" s="360" t="s">
        <v>62</v>
      </c>
      <c r="T107" s="371">
        <f t="shared" si="6"/>
        <v>1</v>
      </c>
      <c r="U107" s="360">
        <v>0</v>
      </c>
      <c r="V107" s="360">
        <v>0</v>
      </c>
      <c r="W107" s="360">
        <v>0</v>
      </c>
      <c r="X107" s="360">
        <v>1</v>
      </c>
      <c r="Y107" s="466" t="s">
        <v>439</v>
      </c>
      <c r="Z107" s="360" t="s">
        <v>96</v>
      </c>
      <c r="AA107" s="368"/>
      <c r="AB107" s="360" t="s">
        <v>399</v>
      </c>
      <c r="AC107" s="452"/>
      <c r="AD107" s="360"/>
      <c r="AE107" s="357">
        <f t="shared" si="7"/>
        <v>869030000</v>
      </c>
      <c r="AF107" s="15">
        <v>0</v>
      </c>
      <c r="AJ107" s="546">
        <f>AK107+AL107+AM107+AN107</f>
        <v>869030000</v>
      </c>
      <c r="AK107" s="552">
        <v>869030000</v>
      </c>
      <c r="AL107" s="551"/>
      <c r="AM107" s="551"/>
      <c r="AN107" s="551"/>
      <c r="AO107" s="546">
        <f>+AP107+AQ107+AR107+AS107</f>
        <v>323448888</v>
      </c>
      <c r="AP107" s="552">
        <v>323448888</v>
      </c>
    </row>
    <row r="108" spans="1:42" s="47" customFormat="1" ht="60" customHeight="1">
      <c r="A108" s="78" t="s">
        <v>362</v>
      </c>
      <c r="B108" s="162" t="s">
        <v>266</v>
      </c>
      <c r="C108" s="162" t="s">
        <v>174</v>
      </c>
      <c r="D108" s="74" t="s">
        <v>440</v>
      </c>
      <c r="E108" s="91" t="s">
        <v>441</v>
      </c>
      <c r="F108" s="80" t="s">
        <v>442</v>
      </c>
      <c r="G108" s="75" t="s">
        <v>443</v>
      </c>
      <c r="H108" s="74" t="s">
        <v>294</v>
      </c>
      <c r="I108" s="74" t="s">
        <v>444</v>
      </c>
      <c r="J108" s="89" t="s">
        <v>445</v>
      </c>
      <c r="K108" s="356">
        <v>421330500</v>
      </c>
      <c r="L108" s="360" t="s">
        <v>446</v>
      </c>
      <c r="M108" s="390" t="s">
        <v>447</v>
      </c>
      <c r="N108" s="390" t="s">
        <v>448</v>
      </c>
      <c r="O108" s="360"/>
      <c r="P108" s="360"/>
      <c r="Q108" s="360"/>
      <c r="R108" s="360"/>
      <c r="S108" s="360" t="s">
        <v>62</v>
      </c>
      <c r="T108" s="371">
        <f t="shared" si="6"/>
        <v>20</v>
      </c>
      <c r="U108" s="360">
        <v>5</v>
      </c>
      <c r="V108" s="360">
        <v>5</v>
      </c>
      <c r="W108" s="360">
        <v>5</v>
      </c>
      <c r="X108" s="360">
        <v>5</v>
      </c>
      <c r="Y108" s="466" t="s">
        <v>449</v>
      </c>
      <c r="Z108" s="360" t="s">
        <v>64</v>
      </c>
      <c r="AA108" s="368" t="s">
        <v>65</v>
      </c>
      <c r="AB108" s="360" t="s">
        <v>266</v>
      </c>
      <c r="AC108" s="360"/>
      <c r="AD108" s="360"/>
      <c r="AE108" s="357">
        <f t="shared" si="7"/>
        <v>421330500</v>
      </c>
      <c r="AF108" s="15">
        <v>5</v>
      </c>
      <c r="AJ108" s="546">
        <f t="shared" si="8"/>
        <v>221330500</v>
      </c>
      <c r="AK108" s="546">
        <v>221330500</v>
      </c>
      <c r="AL108" s="546"/>
      <c r="AM108" s="546"/>
      <c r="AN108" s="546"/>
      <c r="AO108" s="546">
        <f t="shared" si="9"/>
        <v>146078130</v>
      </c>
      <c r="AP108" s="546">
        <v>146078130</v>
      </c>
    </row>
    <row r="109" spans="1:42" s="47" customFormat="1" ht="60" customHeight="1">
      <c r="A109" s="78" t="s">
        <v>362</v>
      </c>
      <c r="B109" s="162" t="s">
        <v>266</v>
      </c>
      <c r="C109" s="162" t="s">
        <v>174</v>
      </c>
      <c r="D109" s="74" t="s">
        <v>440</v>
      </c>
      <c r="E109" s="91" t="s">
        <v>441</v>
      </c>
      <c r="F109" s="80" t="s">
        <v>442</v>
      </c>
      <c r="G109" s="75" t="s">
        <v>443</v>
      </c>
      <c r="H109" s="74" t="s">
        <v>294</v>
      </c>
      <c r="I109" s="74" t="s">
        <v>451</v>
      </c>
      <c r="J109" s="89" t="s">
        <v>452</v>
      </c>
      <c r="K109" s="357">
        <v>463238000</v>
      </c>
      <c r="L109" s="360" t="s">
        <v>453</v>
      </c>
      <c r="M109" s="390" t="s">
        <v>447</v>
      </c>
      <c r="N109" s="390" t="s">
        <v>454</v>
      </c>
      <c r="O109" s="360"/>
      <c r="P109" s="360"/>
      <c r="Q109" s="360"/>
      <c r="R109" s="360"/>
      <c r="S109" s="360" t="s">
        <v>62</v>
      </c>
      <c r="T109" s="371">
        <f t="shared" si="6"/>
        <v>54</v>
      </c>
      <c r="U109" s="479">
        <v>9</v>
      </c>
      <c r="V109" s="480">
        <v>22</v>
      </c>
      <c r="W109" s="480">
        <v>15</v>
      </c>
      <c r="X109" s="480">
        <v>8</v>
      </c>
      <c r="Y109" s="466" t="s">
        <v>455</v>
      </c>
      <c r="Z109" s="360" t="s">
        <v>64</v>
      </c>
      <c r="AA109" s="368" t="s">
        <v>65</v>
      </c>
      <c r="AB109" s="360" t="s">
        <v>266</v>
      </c>
      <c r="AC109" s="360"/>
      <c r="AD109" s="360"/>
      <c r="AE109" s="357">
        <f t="shared" si="7"/>
        <v>463238000</v>
      </c>
      <c r="AF109" s="15">
        <v>28</v>
      </c>
      <c r="AJ109" s="546">
        <f t="shared" si="8"/>
        <v>103072732</v>
      </c>
      <c r="AK109" s="546">
        <v>103072732</v>
      </c>
      <c r="AL109" s="546"/>
      <c r="AM109" s="546"/>
      <c r="AN109" s="546"/>
      <c r="AO109" s="546">
        <f t="shared" si="9"/>
        <v>103072732</v>
      </c>
      <c r="AP109" s="546">
        <v>103072732</v>
      </c>
    </row>
    <row r="110" spans="1:42" s="47" customFormat="1" ht="60" customHeight="1">
      <c r="A110" s="78" t="s">
        <v>362</v>
      </c>
      <c r="B110" s="160" t="s">
        <v>266</v>
      </c>
      <c r="C110" s="160" t="s">
        <v>174</v>
      </c>
      <c r="D110" s="74" t="s">
        <v>440</v>
      </c>
      <c r="E110" s="91" t="s">
        <v>441</v>
      </c>
      <c r="F110" s="80" t="s">
        <v>442</v>
      </c>
      <c r="G110" s="75" t="s">
        <v>443</v>
      </c>
      <c r="H110" s="74" t="s">
        <v>294</v>
      </c>
      <c r="I110" s="89" t="s">
        <v>456</v>
      </c>
      <c r="J110" s="89" t="s">
        <v>457</v>
      </c>
      <c r="K110" s="357">
        <v>128669500</v>
      </c>
      <c r="L110" s="360" t="s">
        <v>458</v>
      </c>
      <c r="M110" s="467" t="s">
        <v>459</v>
      </c>
      <c r="N110" s="467" t="s">
        <v>460</v>
      </c>
      <c r="O110" s="467" t="s">
        <v>413</v>
      </c>
      <c r="P110" s="467" t="s">
        <v>413</v>
      </c>
      <c r="Q110" s="467" t="s">
        <v>413</v>
      </c>
      <c r="R110" s="467" t="s">
        <v>413</v>
      </c>
      <c r="S110" s="360" t="s">
        <v>62</v>
      </c>
      <c r="T110" s="371">
        <f t="shared" si="6"/>
        <v>1</v>
      </c>
      <c r="U110" s="360">
        <v>0</v>
      </c>
      <c r="V110" s="360">
        <v>0</v>
      </c>
      <c r="W110" s="360">
        <v>1</v>
      </c>
      <c r="X110" s="360">
        <v>0</v>
      </c>
      <c r="Y110" s="466" t="s">
        <v>461</v>
      </c>
      <c r="Z110" s="360" t="s">
        <v>64</v>
      </c>
      <c r="AA110" s="368" t="s">
        <v>65</v>
      </c>
      <c r="AB110" s="360" t="s">
        <v>266</v>
      </c>
      <c r="AC110" s="360"/>
      <c r="AD110" s="360"/>
      <c r="AE110" s="357">
        <f t="shared" si="7"/>
        <v>128669500</v>
      </c>
      <c r="AF110" s="15">
        <v>0</v>
      </c>
      <c r="AJ110" s="546">
        <f t="shared" si="8"/>
        <v>0</v>
      </c>
      <c r="AK110" s="546">
        <v>0</v>
      </c>
      <c r="AL110" s="546"/>
      <c r="AM110" s="546"/>
      <c r="AN110" s="546"/>
      <c r="AO110" s="546">
        <f t="shared" si="9"/>
        <v>0</v>
      </c>
      <c r="AP110" s="546">
        <v>0</v>
      </c>
    </row>
    <row r="111" spans="1:42" s="47" customFormat="1" ht="60" customHeight="1">
      <c r="A111" s="78" t="s">
        <v>388</v>
      </c>
      <c r="B111" s="160" t="s">
        <v>462</v>
      </c>
      <c r="C111" s="160" t="s">
        <v>174</v>
      </c>
      <c r="D111" s="39" t="s">
        <v>463</v>
      </c>
      <c r="E111" s="100" t="s">
        <v>464</v>
      </c>
      <c r="F111" s="74" t="s">
        <v>465</v>
      </c>
      <c r="G111" s="89" t="s">
        <v>466</v>
      </c>
      <c r="H111" s="80" t="s">
        <v>467</v>
      </c>
      <c r="I111" s="75" t="s">
        <v>468</v>
      </c>
      <c r="J111" s="82" t="s">
        <v>469</v>
      </c>
      <c r="K111" s="356">
        <v>50000000</v>
      </c>
      <c r="L111" s="360" t="s">
        <v>470</v>
      </c>
      <c r="M111" s="463" t="s">
        <v>298</v>
      </c>
      <c r="N111" s="474" t="s">
        <v>316</v>
      </c>
      <c r="O111" s="467" t="s">
        <v>413</v>
      </c>
      <c r="P111" s="467" t="s">
        <v>413</v>
      </c>
      <c r="Q111" s="467" t="s">
        <v>413</v>
      </c>
      <c r="R111" s="467" t="s">
        <v>413</v>
      </c>
      <c r="S111" s="360" t="s">
        <v>62</v>
      </c>
      <c r="T111" s="371">
        <f t="shared" si="6"/>
        <v>1</v>
      </c>
      <c r="U111" s="378">
        <v>0</v>
      </c>
      <c r="V111" s="378">
        <v>0</v>
      </c>
      <c r="W111" s="378">
        <v>0</v>
      </c>
      <c r="X111" s="378">
        <v>1</v>
      </c>
      <c r="Y111" s="466" t="s">
        <v>471</v>
      </c>
      <c r="Z111" s="360" t="s">
        <v>64</v>
      </c>
      <c r="AA111" s="368" t="s">
        <v>65</v>
      </c>
      <c r="AB111" s="360" t="s">
        <v>472</v>
      </c>
      <c r="AC111" s="360"/>
      <c r="AD111" s="360"/>
      <c r="AE111" s="357">
        <f t="shared" si="7"/>
        <v>50000000</v>
      </c>
      <c r="AF111" s="15">
        <v>0</v>
      </c>
      <c r="AJ111" s="546">
        <f t="shared" si="8"/>
        <v>0</v>
      </c>
      <c r="AK111" s="546">
        <v>0</v>
      </c>
      <c r="AL111" s="546"/>
      <c r="AM111" s="546"/>
      <c r="AN111" s="546"/>
      <c r="AO111" s="546">
        <f t="shared" si="9"/>
        <v>0</v>
      </c>
      <c r="AP111" s="546">
        <v>0</v>
      </c>
    </row>
    <row r="112" spans="1:42" s="47" customFormat="1" ht="60" customHeight="1">
      <c r="A112" s="78" t="s">
        <v>388</v>
      </c>
      <c r="B112" s="160" t="s">
        <v>462</v>
      </c>
      <c r="C112" s="160" t="s">
        <v>174</v>
      </c>
      <c r="D112" s="39" t="s">
        <v>463</v>
      </c>
      <c r="E112" s="100" t="s">
        <v>464</v>
      </c>
      <c r="F112" s="74" t="s">
        <v>465</v>
      </c>
      <c r="G112" s="89" t="s">
        <v>466</v>
      </c>
      <c r="H112" s="80" t="s">
        <v>467</v>
      </c>
      <c r="I112" s="75" t="s">
        <v>468</v>
      </c>
      <c r="J112" s="82" t="s">
        <v>469</v>
      </c>
      <c r="K112" s="356">
        <v>137933000</v>
      </c>
      <c r="L112" s="360" t="s">
        <v>215</v>
      </c>
      <c r="M112" s="378" t="s">
        <v>474</v>
      </c>
      <c r="N112" s="474" t="s">
        <v>475</v>
      </c>
      <c r="O112" s="369"/>
      <c r="P112" s="369"/>
      <c r="Q112" s="369"/>
      <c r="R112" s="369"/>
      <c r="S112" s="360" t="s">
        <v>62</v>
      </c>
      <c r="T112" s="371">
        <f t="shared" si="6"/>
        <v>4</v>
      </c>
      <c r="U112" s="371">
        <v>1</v>
      </c>
      <c r="V112" s="371">
        <v>1</v>
      </c>
      <c r="W112" s="371">
        <v>1</v>
      </c>
      <c r="X112" s="371">
        <v>1</v>
      </c>
      <c r="Y112" s="466" t="s">
        <v>476</v>
      </c>
      <c r="Z112" s="360" t="s">
        <v>64</v>
      </c>
      <c r="AA112" s="445" t="s">
        <v>477</v>
      </c>
      <c r="AB112" s="360" t="s">
        <v>472</v>
      </c>
      <c r="AC112" s="360"/>
      <c r="AD112" s="452"/>
      <c r="AE112" s="357">
        <f t="shared" si="7"/>
        <v>137933000</v>
      </c>
      <c r="AF112" s="15">
        <v>1</v>
      </c>
      <c r="AJ112" s="546">
        <f t="shared" si="8"/>
        <v>32637501</v>
      </c>
      <c r="AK112" s="546">
        <v>32637501</v>
      </c>
      <c r="AL112" s="546"/>
      <c r="AM112" s="546"/>
      <c r="AN112" s="546"/>
      <c r="AO112" s="546">
        <f t="shared" si="9"/>
        <v>32637501</v>
      </c>
      <c r="AP112" s="546">
        <v>32637501</v>
      </c>
    </row>
    <row r="113" spans="1:42" s="47" customFormat="1" ht="60" customHeight="1">
      <c r="A113" s="78" t="s">
        <v>388</v>
      </c>
      <c r="B113" s="162" t="s">
        <v>462</v>
      </c>
      <c r="C113" s="162" t="s">
        <v>174</v>
      </c>
      <c r="D113" s="39" t="s">
        <v>478</v>
      </c>
      <c r="E113" s="100" t="s">
        <v>464</v>
      </c>
      <c r="F113" s="74" t="s">
        <v>479</v>
      </c>
      <c r="G113" s="89" t="s">
        <v>480</v>
      </c>
      <c r="H113" s="80" t="s">
        <v>467</v>
      </c>
      <c r="I113" s="75" t="s">
        <v>468</v>
      </c>
      <c r="J113" s="82" t="s">
        <v>469</v>
      </c>
      <c r="K113" s="356">
        <v>3102000000</v>
      </c>
      <c r="L113" s="360" t="s">
        <v>481</v>
      </c>
      <c r="M113" s="378" t="s">
        <v>474</v>
      </c>
      <c r="N113" s="474" t="s">
        <v>345</v>
      </c>
      <c r="O113" s="371"/>
      <c r="P113" s="371"/>
      <c r="Q113" s="371"/>
      <c r="R113" s="371"/>
      <c r="S113" s="360" t="s">
        <v>62</v>
      </c>
      <c r="T113" s="371">
        <f t="shared" si="6"/>
        <v>1200</v>
      </c>
      <c r="U113" s="371">
        <v>400</v>
      </c>
      <c r="V113" s="371">
        <v>400</v>
      </c>
      <c r="W113" s="371">
        <v>200</v>
      </c>
      <c r="X113" s="371">
        <v>200</v>
      </c>
      <c r="Y113" s="466" t="s">
        <v>482</v>
      </c>
      <c r="Z113" s="360" t="s">
        <v>64</v>
      </c>
      <c r="AA113" s="368" t="s">
        <v>65</v>
      </c>
      <c r="AB113" s="360" t="s">
        <v>472</v>
      </c>
      <c r="AC113" s="360"/>
      <c r="AD113" s="360"/>
      <c r="AE113" s="357">
        <f t="shared" si="7"/>
        <v>3102000000</v>
      </c>
      <c r="AF113" s="15">
        <v>400</v>
      </c>
      <c r="AJ113" s="546">
        <f t="shared" si="8"/>
        <v>2019886000</v>
      </c>
      <c r="AK113" s="546">
        <v>2019886000</v>
      </c>
      <c r="AL113" s="546"/>
      <c r="AM113" s="546"/>
      <c r="AN113" s="546"/>
      <c r="AO113" s="546">
        <f t="shared" si="9"/>
        <v>496774760</v>
      </c>
      <c r="AP113" s="546">
        <v>496774760</v>
      </c>
    </row>
    <row r="114" spans="1:42" s="47" customFormat="1" ht="60" customHeight="1">
      <c r="A114" s="78" t="s">
        <v>388</v>
      </c>
      <c r="B114" s="162" t="s">
        <v>462</v>
      </c>
      <c r="C114" s="162" t="s">
        <v>174</v>
      </c>
      <c r="D114" s="39" t="s">
        <v>478</v>
      </c>
      <c r="E114" s="100" t="s">
        <v>464</v>
      </c>
      <c r="F114" s="74" t="s">
        <v>465</v>
      </c>
      <c r="G114" s="89" t="s">
        <v>466</v>
      </c>
      <c r="H114" s="80" t="s">
        <v>467</v>
      </c>
      <c r="I114" s="75" t="s">
        <v>468</v>
      </c>
      <c r="J114" s="82" t="s">
        <v>469</v>
      </c>
      <c r="K114" s="357">
        <v>448873000</v>
      </c>
      <c r="L114" s="360" t="s">
        <v>483</v>
      </c>
      <c r="M114" s="378" t="s">
        <v>474</v>
      </c>
      <c r="N114" s="378" t="s">
        <v>484</v>
      </c>
      <c r="O114" s="371"/>
      <c r="P114" s="371"/>
      <c r="Q114" s="371"/>
      <c r="R114" s="371"/>
      <c r="S114" s="360" t="s">
        <v>62</v>
      </c>
      <c r="T114" s="371">
        <f t="shared" si="6"/>
        <v>650</v>
      </c>
      <c r="U114" s="371">
        <v>150</v>
      </c>
      <c r="V114" s="371">
        <v>150</v>
      </c>
      <c r="W114" s="371">
        <v>200</v>
      </c>
      <c r="X114" s="371">
        <v>150</v>
      </c>
      <c r="Y114" s="466" t="s">
        <v>485</v>
      </c>
      <c r="Z114" s="360" t="s">
        <v>64</v>
      </c>
      <c r="AA114" s="368" t="s">
        <v>65</v>
      </c>
      <c r="AB114" s="360" t="s">
        <v>472</v>
      </c>
      <c r="AC114" s="360"/>
      <c r="AD114" s="360"/>
      <c r="AE114" s="357">
        <f t="shared" si="7"/>
        <v>448873000</v>
      </c>
      <c r="AF114" s="15">
        <v>150</v>
      </c>
      <c r="AJ114" s="546">
        <f t="shared" si="8"/>
        <v>103174784</v>
      </c>
      <c r="AK114" s="546">
        <v>103174784</v>
      </c>
      <c r="AL114" s="546"/>
      <c r="AM114" s="546"/>
      <c r="AN114" s="546"/>
      <c r="AO114" s="546">
        <f t="shared" si="9"/>
        <v>0</v>
      </c>
      <c r="AP114" s="546">
        <v>0</v>
      </c>
    </row>
    <row r="115" spans="1:42" s="47" customFormat="1" ht="60" customHeight="1" thickBot="1">
      <c r="A115" s="78" t="s">
        <v>362</v>
      </c>
      <c r="B115" s="160" t="s">
        <v>173</v>
      </c>
      <c r="C115" s="160" t="s">
        <v>174</v>
      </c>
      <c r="D115" s="39" t="s">
        <v>486</v>
      </c>
      <c r="E115" s="91" t="s">
        <v>487</v>
      </c>
      <c r="F115" s="64" t="s">
        <v>488</v>
      </c>
      <c r="G115" s="78" t="s">
        <v>489</v>
      </c>
      <c r="H115" s="65" t="s">
        <v>294</v>
      </c>
      <c r="I115" s="78" t="s">
        <v>490</v>
      </c>
      <c r="J115" s="104" t="s">
        <v>491</v>
      </c>
      <c r="K115" s="357">
        <v>97319000</v>
      </c>
      <c r="L115" s="369" t="s">
        <v>492</v>
      </c>
      <c r="M115" s="373" t="s">
        <v>493</v>
      </c>
      <c r="N115" s="369" t="s">
        <v>494</v>
      </c>
      <c r="O115" s="369"/>
      <c r="P115" s="369"/>
      <c r="Q115" s="369"/>
      <c r="R115" s="369"/>
      <c r="S115" s="360" t="s">
        <v>62</v>
      </c>
      <c r="T115" s="148">
        <v>120</v>
      </c>
      <c r="U115" s="481">
        <v>23</v>
      </c>
      <c r="V115" s="481">
        <v>30</v>
      </c>
      <c r="W115" s="481">
        <v>34</v>
      </c>
      <c r="X115" s="481">
        <v>33</v>
      </c>
      <c r="Y115" s="466" t="s">
        <v>495</v>
      </c>
      <c r="Z115" s="360" t="s">
        <v>64</v>
      </c>
      <c r="AA115" s="368" t="s">
        <v>65</v>
      </c>
      <c r="AB115" s="360" t="s">
        <v>496</v>
      </c>
      <c r="AC115" s="360"/>
      <c r="AD115" s="360"/>
      <c r="AE115" s="357">
        <f t="shared" si="7"/>
        <v>97319000</v>
      </c>
      <c r="AF115" s="15">
        <v>35</v>
      </c>
      <c r="AJ115" s="546">
        <f t="shared" si="8"/>
        <v>66719000</v>
      </c>
      <c r="AK115" s="546">
        <v>66719000</v>
      </c>
      <c r="AL115" s="546"/>
      <c r="AM115" s="546"/>
      <c r="AN115" s="546"/>
      <c r="AO115" s="546">
        <f t="shared" si="9"/>
        <v>0</v>
      </c>
      <c r="AP115" s="546">
        <v>0</v>
      </c>
    </row>
    <row r="116" spans="1:42" s="47" customFormat="1" ht="60" customHeight="1">
      <c r="A116" s="78" t="s">
        <v>362</v>
      </c>
      <c r="B116" s="160" t="s">
        <v>173</v>
      </c>
      <c r="C116" s="160" t="s">
        <v>174</v>
      </c>
      <c r="D116" s="39" t="s">
        <v>486</v>
      </c>
      <c r="E116" s="91" t="s">
        <v>487</v>
      </c>
      <c r="F116" s="64" t="s">
        <v>488</v>
      </c>
      <c r="G116" s="78" t="s">
        <v>489</v>
      </c>
      <c r="H116" s="65" t="s">
        <v>294</v>
      </c>
      <c r="I116" s="78" t="s">
        <v>498</v>
      </c>
      <c r="J116" s="104" t="s">
        <v>499</v>
      </c>
      <c r="K116" s="357">
        <v>572081000</v>
      </c>
      <c r="L116" s="369" t="s">
        <v>500</v>
      </c>
      <c r="M116" s="373" t="s">
        <v>493</v>
      </c>
      <c r="N116" s="369" t="s">
        <v>501</v>
      </c>
      <c r="O116" s="369"/>
      <c r="P116" s="369"/>
      <c r="Q116" s="369"/>
      <c r="R116" s="369"/>
      <c r="S116" s="360" t="s">
        <v>62</v>
      </c>
      <c r="T116" s="371">
        <f t="shared" si="6"/>
        <v>270</v>
      </c>
      <c r="U116" s="378">
        <v>27</v>
      </c>
      <c r="V116" s="378">
        <f>44+125</f>
        <v>169</v>
      </c>
      <c r="W116" s="378">
        <v>44</v>
      </c>
      <c r="X116" s="378">
        <v>30</v>
      </c>
      <c r="Y116" s="466" t="s">
        <v>502</v>
      </c>
      <c r="Z116" s="360" t="s">
        <v>64</v>
      </c>
      <c r="AA116" s="368" t="s">
        <v>65</v>
      </c>
      <c r="AB116" s="360" t="s">
        <v>496</v>
      </c>
      <c r="AC116" s="360"/>
      <c r="AD116" s="360"/>
      <c r="AE116" s="357">
        <f t="shared" si="7"/>
        <v>572081000</v>
      </c>
      <c r="AF116" s="15">
        <v>27</v>
      </c>
      <c r="AJ116" s="546">
        <f t="shared" si="8"/>
        <v>0</v>
      </c>
      <c r="AK116" s="546">
        <v>0</v>
      </c>
      <c r="AL116" s="546"/>
      <c r="AM116" s="546"/>
      <c r="AN116" s="546"/>
      <c r="AO116" s="546">
        <f t="shared" si="9"/>
        <v>0</v>
      </c>
      <c r="AP116" s="546">
        <v>0</v>
      </c>
    </row>
    <row r="117" spans="1:42" s="55" customFormat="1" ht="60" customHeight="1">
      <c r="A117" s="78" t="s">
        <v>362</v>
      </c>
      <c r="B117" s="160" t="s">
        <v>173</v>
      </c>
      <c r="C117" s="160" t="s">
        <v>174</v>
      </c>
      <c r="D117" s="39" t="s">
        <v>486</v>
      </c>
      <c r="E117" s="91" t="s">
        <v>487</v>
      </c>
      <c r="F117" s="64" t="s">
        <v>488</v>
      </c>
      <c r="G117" s="78" t="s">
        <v>489</v>
      </c>
      <c r="H117" s="65" t="s">
        <v>294</v>
      </c>
      <c r="I117" s="78" t="s">
        <v>498</v>
      </c>
      <c r="J117" s="104" t="s">
        <v>499</v>
      </c>
      <c r="K117" s="392">
        <v>866496000</v>
      </c>
      <c r="L117" s="369" t="s">
        <v>503</v>
      </c>
      <c r="M117" s="373" t="s">
        <v>493</v>
      </c>
      <c r="N117" s="474" t="s">
        <v>475</v>
      </c>
      <c r="O117" s="369"/>
      <c r="P117" s="369"/>
      <c r="Q117" s="369"/>
      <c r="R117" s="369"/>
      <c r="S117" s="360" t="s">
        <v>62</v>
      </c>
      <c r="T117" s="371">
        <f t="shared" si="6"/>
        <v>12</v>
      </c>
      <c r="U117" s="482">
        <v>3</v>
      </c>
      <c r="V117" s="482">
        <v>3</v>
      </c>
      <c r="W117" s="482">
        <v>3</v>
      </c>
      <c r="X117" s="482">
        <v>3</v>
      </c>
      <c r="Y117" s="466" t="s">
        <v>504</v>
      </c>
      <c r="Z117" s="360" t="s">
        <v>64</v>
      </c>
      <c r="AA117" s="368" t="s">
        <v>65</v>
      </c>
      <c r="AB117" s="360" t="s">
        <v>505</v>
      </c>
      <c r="AC117" s="360"/>
      <c r="AD117" s="360"/>
      <c r="AE117" s="357">
        <f t="shared" si="7"/>
        <v>866496000</v>
      </c>
      <c r="AF117" s="15">
        <v>3</v>
      </c>
      <c r="AJ117" s="546">
        <f t="shared" si="8"/>
        <v>141073038</v>
      </c>
      <c r="AK117" s="546">
        <v>141073038</v>
      </c>
      <c r="AL117" s="546"/>
      <c r="AM117" s="546"/>
      <c r="AN117" s="546"/>
      <c r="AO117" s="546">
        <f t="shared" si="9"/>
        <v>141073038</v>
      </c>
      <c r="AP117" s="546">
        <v>141073038</v>
      </c>
    </row>
    <row r="118" spans="1:42" s="55" customFormat="1" ht="60" customHeight="1">
      <c r="A118" s="78" t="s">
        <v>362</v>
      </c>
      <c r="B118" s="160" t="s">
        <v>173</v>
      </c>
      <c r="C118" s="160" t="s">
        <v>174</v>
      </c>
      <c r="D118" s="39" t="s">
        <v>486</v>
      </c>
      <c r="E118" s="91" t="s">
        <v>487</v>
      </c>
      <c r="F118" s="64" t="s">
        <v>488</v>
      </c>
      <c r="G118" s="78" t="s">
        <v>489</v>
      </c>
      <c r="H118" s="65" t="s">
        <v>294</v>
      </c>
      <c r="I118" s="78" t="s">
        <v>498</v>
      </c>
      <c r="J118" s="104" t="s">
        <v>499</v>
      </c>
      <c r="K118" s="392">
        <v>589017000</v>
      </c>
      <c r="L118" s="369" t="s">
        <v>483</v>
      </c>
      <c r="M118" s="373" t="s">
        <v>493</v>
      </c>
      <c r="N118" s="369" t="s">
        <v>506</v>
      </c>
      <c r="O118" s="369"/>
      <c r="P118" s="369"/>
      <c r="Q118" s="369"/>
      <c r="R118" s="369"/>
      <c r="S118" s="360" t="s">
        <v>62</v>
      </c>
      <c r="T118" s="371">
        <f t="shared" si="6"/>
        <v>12</v>
      </c>
      <c r="U118" s="482">
        <v>3</v>
      </c>
      <c r="V118" s="482">
        <v>3</v>
      </c>
      <c r="W118" s="482">
        <v>3</v>
      </c>
      <c r="X118" s="482">
        <v>3</v>
      </c>
      <c r="Y118" s="466" t="s">
        <v>507</v>
      </c>
      <c r="Z118" s="360" t="s">
        <v>64</v>
      </c>
      <c r="AA118" s="368" t="s">
        <v>65</v>
      </c>
      <c r="AB118" s="360" t="s">
        <v>496</v>
      </c>
      <c r="AC118" s="360"/>
      <c r="AD118" s="360"/>
      <c r="AE118" s="357">
        <f t="shared" si="7"/>
        <v>589017000</v>
      </c>
      <c r="AF118" s="15">
        <v>3</v>
      </c>
      <c r="AJ118" s="546">
        <f t="shared" si="8"/>
        <v>276300490</v>
      </c>
      <c r="AK118" s="546">
        <v>276300490</v>
      </c>
      <c r="AL118" s="546"/>
      <c r="AM118" s="546"/>
      <c r="AN118" s="546"/>
      <c r="AO118" s="546">
        <f t="shared" si="9"/>
        <v>93002744</v>
      </c>
      <c r="AP118" s="546">
        <v>93002744</v>
      </c>
    </row>
    <row r="119" spans="1:42" s="15" customFormat="1" ht="60" customHeight="1">
      <c r="A119" s="78" t="s">
        <v>362</v>
      </c>
      <c r="B119" s="79" t="s">
        <v>173</v>
      </c>
      <c r="C119" s="79" t="s">
        <v>174</v>
      </c>
      <c r="D119" s="39" t="s">
        <v>486</v>
      </c>
      <c r="E119" s="91" t="s">
        <v>487</v>
      </c>
      <c r="F119" s="64" t="s">
        <v>488</v>
      </c>
      <c r="G119" s="79" t="s">
        <v>489</v>
      </c>
      <c r="H119" s="65" t="s">
        <v>294</v>
      </c>
      <c r="I119" s="79" t="s">
        <v>508</v>
      </c>
      <c r="J119" s="104" t="s">
        <v>509</v>
      </c>
      <c r="K119" s="357">
        <v>551528000</v>
      </c>
      <c r="L119" s="371" t="s">
        <v>510</v>
      </c>
      <c r="M119" s="373" t="s">
        <v>493</v>
      </c>
      <c r="N119" s="369" t="s">
        <v>494</v>
      </c>
      <c r="O119" s="369"/>
      <c r="P119" s="369"/>
      <c r="Q119" s="369"/>
      <c r="R119" s="369"/>
      <c r="S119" s="360" t="s">
        <v>62</v>
      </c>
      <c r="T119" s="371">
        <f t="shared" si="6"/>
        <v>290</v>
      </c>
      <c r="U119" s="452">
        <v>54</v>
      </c>
      <c r="V119" s="452">
        <v>88</v>
      </c>
      <c r="W119" s="452">
        <v>88</v>
      </c>
      <c r="X119" s="452">
        <v>60</v>
      </c>
      <c r="Y119" s="466" t="s">
        <v>511</v>
      </c>
      <c r="Z119" s="360" t="s">
        <v>245</v>
      </c>
      <c r="AA119" s="368" t="s">
        <v>512</v>
      </c>
      <c r="AB119" s="360" t="s">
        <v>496</v>
      </c>
      <c r="AC119" s="360"/>
      <c r="AD119" s="452"/>
      <c r="AE119" s="357">
        <f t="shared" si="7"/>
        <v>551528000</v>
      </c>
      <c r="AF119" s="15">
        <v>55</v>
      </c>
      <c r="AJ119" s="546">
        <f t="shared" si="8"/>
        <v>0</v>
      </c>
      <c r="AK119" s="546">
        <v>0</v>
      </c>
      <c r="AL119" s="546"/>
      <c r="AM119" s="546"/>
      <c r="AN119" s="546"/>
      <c r="AO119" s="546">
        <f t="shared" si="9"/>
        <v>0</v>
      </c>
      <c r="AP119" s="546">
        <v>0</v>
      </c>
    </row>
    <row r="120" spans="1:42" s="15" customFormat="1" ht="60" customHeight="1">
      <c r="A120" s="78" t="s">
        <v>362</v>
      </c>
      <c r="B120" s="79" t="s">
        <v>173</v>
      </c>
      <c r="C120" s="79" t="s">
        <v>174</v>
      </c>
      <c r="D120" s="39" t="s">
        <v>486</v>
      </c>
      <c r="E120" s="91" t="s">
        <v>487</v>
      </c>
      <c r="F120" s="64" t="s">
        <v>488</v>
      </c>
      <c r="G120" s="79" t="s">
        <v>489</v>
      </c>
      <c r="H120" s="65" t="s">
        <v>294</v>
      </c>
      <c r="I120" s="79" t="s">
        <v>508</v>
      </c>
      <c r="J120" s="104" t="s">
        <v>509</v>
      </c>
      <c r="K120" s="357">
        <v>870600000</v>
      </c>
      <c r="L120" s="371" t="s">
        <v>510</v>
      </c>
      <c r="M120" s="373" t="s">
        <v>493</v>
      </c>
      <c r="N120" s="369" t="s">
        <v>494</v>
      </c>
      <c r="O120" s="369"/>
      <c r="P120" s="369"/>
      <c r="Q120" s="369"/>
      <c r="R120" s="369"/>
      <c r="S120" s="360" t="s">
        <v>62</v>
      </c>
      <c r="T120" s="371">
        <f t="shared" si="6"/>
        <v>290</v>
      </c>
      <c r="U120" s="452">
        <v>54</v>
      </c>
      <c r="V120" s="452">
        <v>88</v>
      </c>
      <c r="W120" s="452">
        <v>88</v>
      </c>
      <c r="X120" s="452">
        <v>60</v>
      </c>
      <c r="Y120" s="466" t="s">
        <v>513</v>
      </c>
      <c r="Z120" s="360" t="s">
        <v>64</v>
      </c>
      <c r="AA120" s="368" t="s">
        <v>65</v>
      </c>
      <c r="AB120" s="360" t="s">
        <v>496</v>
      </c>
      <c r="AC120" s="360"/>
      <c r="AD120" s="452"/>
      <c r="AE120" s="357">
        <f t="shared" si="7"/>
        <v>870600000</v>
      </c>
      <c r="AF120" s="15">
        <v>55</v>
      </c>
      <c r="AJ120" s="546">
        <f t="shared" si="8"/>
        <v>870600000</v>
      </c>
      <c r="AK120" s="357">
        <v>870600000</v>
      </c>
      <c r="AL120" s="546"/>
      <c r="AM120" s="546"/>
      <c r="AN120" s="546"/>
      <c r="AO120" s="546">
        <f t="shared" si="9"/>
        <v>187463800</v>
      </c>
      <c r="AP120" s="546">
        <v>187463800</v>
      </c>
    </row>
    <row r="121" spans="1:42" ht="60" customHeight="1">
      <c r="A121" s="164" t="s">
        <v>49</v>
      </c>
      <c r="B121" s="165" t="s">
        <v>514</v>
      </c>
      <c r="C121" s="165" t="s">
        <v>174</v>
      </c>
      <c r="D121" s="39" t="s">
        <v>515</v>
      </c>
      <c r="E121" s="258" t="s">
        <v>516</v>
      </c>
      <c r="F121" s="74" t="s">
        <v>517</v>
      </c>
      <c r="G121" s="105" t="s">
        <v>518</v>
      </c>
      <c r="H121" s="65" t="s">
        <v>259</v>
      </c>
      <c r="I121" s="106" t="s">
        <v>519</v>
      </c>
      <c r="J121" s="107" t="s">
        <v>520</v>
      </c>
      <c r="K121" s="394">
        <v>300000000</v>
      </c>
      <c r="L121" s="360" t="s">
        <v>521</v>
      </c>
      <c r="M121" s="378" t="s">
        <v>522</v>
      </c>
      <c r="N121" s="378" t="s">
        <v>506</v>
      </c>
      <c r="O121" s="483"/>
      <c r="P121" s="483"/>
      <c r="Q121" s="483"/>
      <c r="R121" s="483"/>
      <c r="S121" s="360" t="s">
        <v>62</v>
      </c>
      <c r="T121" s="371">
        <f t="shared" si="6"/>
        <v>100</v>
      </c>
      <c r="U121" s="371">
        <v>10</v>
      </c>
      <c r="V121" s="371">
        <v>30</v>
      </c>
      <c r="W121" s="371">
        <v>30</v>
      </c>
      <c r="X121" s="371">
        <v>30</v>
      </c>
      <c r="Y121" s="466" t="s">
        <v>523</v>
      </c>
      <c r="Z121" s="484" t="s">
        <v>64</v>
      </c>
      <c r="AA121" s="485" t="s">
        <v>65</v>
      </c>
      <c r="AB121" s="484" t="s">
        <v>524</v>
      </c>
      <c r="AC121" s="484"/>
      <c r="AD121" s="484"/>
      <c r="AE121" s="357">
        <f t="shared" si="7"/>
        <v>300000000</v>
      </c>
      <c r="AF121" s="15">
        <v>15</v>
      </c>
      <c r="AJ121" s="546">
        <f t="shared" si="8"/>
        <v>255000000</v>
      </c>
      <c r="AK121" s="546">
        <v>255000000</v>
      </c>
      <c r="AL121" s="546"/>
      <c r="AM121" s="546"/>
      <c r="AN121" s="546"/>
      <c r="AO121" s="546">
        <f t="shared" si="9"/>
        <v>0</v>
      </c>
      <c r="AP121" s="546">
        <v>0</v>
      </c>
    </row>
    <row r="122" spans="1:42" ht="60" customHeight="1">
      <c r="A122" s="164" t="s">
        <v>49</v>
      </c>
      <c r="B122" s="165" t="s">
        <v>514</v>
      </c>
      <c r="C122" s="165" t="s">
        <v>174</v>
      </c>
      <c r="D122" s="80" t="s">
        <v>526</v>
      </c>
      <c r="E122" s="258" t="s">
        <v>516</v>
      </c>
      <c r="F122" s="74" t="s">
        <v>527</v>
      </c>
      <c r="G122" s="111" t="s">
        <v>528</v>
      </c>
      <c r="H122" s="65" t="s">
        <v>259</v>
      </c>
      <c r="I122" s="106" t="s">
        <v>529</v>
      </c>
      <c r="J122" s="107" t="s">
        <v>520</v>
      </c>
      <c r="K122" s="395">
        <v>230000000</v>
      </c>
      <c r="L122" s="360" t="s">
        <v>530</v>
      </c>
      <c r="M122" s="378" t="s">
        <v>522</v>
      </c>
      <c r="N122" s="378" t="s">
        <v>506</v>
      </c>
      <c r="O122" s="483"/>
      <c r="P122" s="483"/>
      <c r="Q122" s="483"/>
      <c r="R122" s="483"/>
      <c r="S122" s="360" t="s">
        <v>62</v>
      </c>
      <c r="T122" s="371">
        <f t="shared" si="6"/>
        <v>2</v>
      </c>
      <c r="U122" s="371">
        <v>2</v>
      </c>
      <c r="V122" s="371">
        <v>0</v>
      </c>
      <c r="W122" s="371">
        <v>0</v>
      </c>
      <c r="X122" s="371">
        <v>0</v>
      </c>
      <c r="Y122" s="466" t="s">
        <v>531</v>
      </c>
      <c r="Z122" s="484" t="s">
        <v>64</v>
      </c>
      <c r="AA122" s="485" t="s">
        <v>65</v>
      </c>
      <c r="AB122" s="484" t="s">
        <v>524</v>
      </c>
      <c r="AC122" s="484"/>
      <c r="AD122" s="484"/>
      <c r="AE122" s="357">
        <f t="shared" si="7"/>
        <v>230000000</v>
      </c>
      <c r="AF122" s="15">
        <v>2</v>
      </c>
      <c r="AJ122" s="546">
        <f t="shared" si="8"/>
        <v>107843137</v>
      </c>
      <c r="AK122" s="546">
        <v>107843137</v>
      </c>
      <c r="AL122" s="546"/>
      <c r="AM122" s="546"/>
      <c r="AN122" s="546"/>
      <c r="AO122" s="546">
        <f t="shared" si="9"/>
        <v>36300000</v>
      </c>
      <c r="AP122" s="546">
        <v>36300000</v>
      </c>
    </row>
    <row r="123" spans="1:42" ht="60" customHeight="1">
      <c r="A123" s="164" t="s">
        <v>49</v>
      </c>
      <c r="B123" s="165" t="s">
        <v>514</v>
      </c>
      <c r="C123" s="165" t="s">
        <v>174</v>
      </c>
      <c r="D123" s="39" t="s">
        <v>515</v>
      </c>
      <c r="E123" s="258" t="s">
        <v>516</v>
      </c>
      <c r="F123" s="74" t="s">
        <v>532</v>
      </c>
      <c r="G123" s="111" t="s">
        <v>533</v>
      </c>
      <c r="H123" s="65" t="s">
        <v>259</v>
      </c>
      <c r="I123" s="106" t="s">
        <v>534</v>
      </c>
      <c r="J123" s="107" t="s">
        <v>535</v>
      </c>
      <c r="K123" s="394">
        <v>286258000</v>
      </c>
      <c r="L123" s="360" t="s">
        <v>536</v>
      </c>
      <c r="M123" s="483" t="s">
        <v>522</v>
      </c>
      <c r="N123" s="378" t="s">
        <v>506</v>
      </c>
      <c r="O123" s="483"/>
      <c r="P123" s="483"/>
      <c r="Q123" s="483"/>
      <c r="R123" s="483"/>
      <c r="S123" s="360" t="s">
        <v>62</v>
      </c>
      <c r="T123" s="371">
        <f t="shared" si="6"/>
        <v>110</v>
      </c>
      <c r="U123" s="371">
        <v>7</v>
      </c>
      <c r="V123" s="371">
        <v>7</v>
      </c>
      <c r="W123" s="371">
        <v>45</v>
      </c>
      <c r="X123" s="371">
        <v>51</v>
      </c>
      <c r="Y123" s="466" t="s">
        <v>537</v>
      </c>
      <c r="Z123" s="484" t="s">
        <v>64</v>
      </c>
      <c r="AA123" s="485" t="s">
        <v>65</v>
      </c>
      <c r="AB123" s="484" t="s">
        <v>524</v>
      </c>
      <c r="AC123" s="484"/>
      <c r="AD123" s="484"/>
      <c r="AE123" s="357">
        <f t="shared" si="7"/>
        <v>286258000</v>
      </c>
      <c r="AF123" s="15">
        <v>7</v>
      </c>
      <c r="AJ123" s="546">
        <f t="shared" si="8"/>
        <v>0</v>
      </c>
      <c r="AK123" s="546">
        <v>0</v>
      </c>
      <c r="AL123" s="546"/>
      <c r="AM123" s="546"/>
      <c r="AN123" s="546"/>
      <c r="AO123" s="546">
        <f t="shared" si="9"/>
        <v>0</v>
      </c>
      <c r="AP123" s="546">
        <v>0</v>
      </c>
    </row>
    <row r="124" spans="1:42" s="47" customFormat="1" ht="60" customHeight="1">
      <c r="A124" s="78" t="s">
        <v>362</v>
      </c>
      <c r="B124" s="160" t="s">
        <v>266</v>
      </c>
      <c r="C124" s="160" t="s">
        <v>539</v>
      </c>
      <c r="D124" s="39" t="s">
        <v>540</v>
      </c>
      <c r="E124" s="100" t="s">
        <v>541</v>
      </c>
      <c r="F124" s="74" t="s">
        <v>542</v>
      </c>
      <c r="G124" s="75" t="s">
        <v>543</v>
      </c>
      <c r="H124" s="80" t="s">
        <v>544</v>
      </c>
      <c r="I124" s="75" t="s">
        <v>545</v>
      </c>
      <c r="J124" s="79" t="s">
        <v>452</v>
      </c>
      <c r="K124" s="367">
        <v>326572129286</v>
      </c>
      <c r="L124" s="369" t="s">
        <v>546</v>
      </c>
      <c r="M124" s="373" t="s">
        <v>171</v>
      </c>
      <c r="N124" s="368" t="s">
        <v>547</v>
      </c>
      <c r="O124" s="369"/>
      <c r="P124" s="369"/>
      <c r="Q124" s="369"/>
      <c r="R124" s="369"/>
      <c r="S124" s="360" t="s">
        <v>62</v>
      </c>
      <c r="T124" s="371">
        <f t="shared" si="6"/>
        <v>125</v>
      </c>
      <c r="U124" s="368">
        <v>125</v>
      </c>
      <c r="V124" s="368"/>
      <c r="W124" s="368"/>
      <c r="X124" s="368"/>
      <c r="Y124" s="466" t="s">
        <v>548</v>
      </c>
      <c r="Z124" s="360" t="s">
        <v>96</v>
      </c>
      <c r="AA124" s="486" t="s">
        <v>132</v>
      </c>
      <c r="AB124" s="368" t="s">
        <v>266</v>
      </c>
      <c r="AC124" s="368"/>
      <c r="AD124" s="360"/>
      <c r="AE124" s="357">
        <f t="shared" si="7"/>
        <v>326572129286</v>
      </c>
      <c r="AF124" s="15">
        <v>125</v>
      </c>
      <c r="AJ124" s="358">
        <f t="shared" si="8"/>
        <v>32987094803</v>
      </c>
      <c r="AK124" s="546">
        <v>32987094803</v>
      </c>
      <c r="AL124" s="546"/>
      <c r="AM124" s="546"/>
      <c r="AN124" s="546"/>
      <c r="AO124" s="546">
        <f t="shared" si="9"/>
        <v>32987094803</v>
      </c>
      <c r="AP124" s="546">
        <v>32987094803</v>
      </c>
    </row>
    <row r="125" spans="1:42" s="47" customFormat="1" ht="60" customHeight="1">
      <c r="A125" s="78" t="s">
        <v>362</v>
      </c>
      <c r="B125" s="160" t="s">
        <v>266</v>
      </c>
      <c r="C125" s="160" t="s">
        <v>539</v>
      </c>
      <c r="D125" s="39" t="s">
        <v>540</v>
      </c>
      <c r="E125" s="100" t="s">
        <v>541</v>
      </c>
      <c r="F125" s="74" t="s">
        <v>542</v>
      </c>
      <c r="G125" s="75" t="s">
        <v>543</v>
      </c>
      <c r="H125" s="80" t="s">
        <v>544</v>
      </c>
      <c r="I125" s="75" t="s">
        <v>545</v>
      </c>
      <c r="J125" s="79" t="s">
        <v>452</v>
      </c>
      <c r="K125" s="367">
        <v>180000000</v>
      </c>
      <c r="L125" s="369" t="s">
        <v>551</v>
      </c>
      <c r="M125" s="373" t="s">
        <v>171</v>
      </c>
      <c r="N125" s="474" t="s">
        <v>274</v>
      </c>
      <c r="O125" s="369"/>
      <c r="P125" s="369"/>
      <c r="Q125" s="369"/>
      <c r="R125" s="369"/>
      <c r="S125" s="360" t="s">
        <v>62</v>
      </c>
      <c r="T125" s="371">
        <f t="shared" si="6"/>
        <v>80</v>
      </c>
      <c r="U125" s="368">
        <v>20</v>
      </c>
      <c r="V125" s="368">
        <v>20</v>
      </c>
      <c r="W125" s="368">
        <v>20</v>
      </c>
      <c r="X125" s="368">
        <v>20</v>
      </c>
      <c r="Y125" s="466" t="s">
        <v>552</v>
      </c>
      <c r="Z125" s="360" t="s">
        <v>96</v>
      </c>
      <c r="AA125" s="486" t="s">
        <v>132</v>
      </c>
      <c r="AB125" s="368" t="s">
        <v>266</v>
      </c>
      <c r="AC125" s="368"/>
      <c r="AD125" s="360"/>
      <c r="AE125" s="357">
        <f t="shared" si="7"/>
        <v>180000000</v>
      </c>
      <c r="AF125" s="15">
        <v>50</v>
      </c>
      <c r="AJ125" s="358">
        <f t="shared" si="8"/>
        <v>26000000</v>
      </c>
      <c r="AK125" s="546">
        <v>26000000</v>
      </c>
      <c r="AL125" s="546"/>
      <c r="AM125" s="546"/>
      <c r="AN125" s="546"/>
      <c r="AO125" s="546">
        <f t="shared" si="9"/>
        <v>0</v>
      </c>
      <c r="AP125" s="546"/>
    </row>
    <row r="126" spans="1:42" s="47" customFormat="1" ht="60" customHeight="1">
      <c r="A126" s="78" t="s">
        <v>362</v>
      </c>
      <c r="B126" s="160" t="s">
        <v>266</v>
      </c>
      <c r="C126" s="160" t="s">
        <v>539</v>
      </c>
      <c r="D126" s="39" t="s">
        <v>540</v>
      </c>
      <c r="E126" s="100" t="s">
        <v>541</v>
      </c>
      <c r="F126" s="74" t="s">
        <v>542</v>
      </c>
      <c r="G126" s="75" t="s">
        <v>543</v>
      </c>
      <c r="H126" s="80" t="s">
        <v>544</v>
      </c>
      <c r="I126" s="75" t="s">
        <v>545</v>
      </c>
      <c r="J126" s="79" t="s">
        <v>452</v>
      </c>
      <c r="K126" s="367">
        <v>1223634000</v>
      </c>
      <c r="L126" s="360" t="s">
        <v>553</v>
      </c>
      <c r="M126" s="373" t="s">
        <v>171</v>
      </c>
      <c r="N126" s="474" t="s">
        <v>554</v>
      </c>
      <c r="O126" s="369"/>
      <c r="P126" s="369"/>
      <c r="Q126" s="369"/>
      <c r="R126" s="369"/>
      <c r="S126" s="360" t="s">
        <v>62</v>
      </c>
      <c r="T126" s="371">
        <f t="shared" si="6"/>
        <v>4</v>
      </c>
      <c r="U126" s="368">
        <v>1</v>
      </c>
      <c r="V126" s="368">
        <v>1</v>
      </c>
      <c r="W126" s="368">
        <v>1</v>
      </c>
      <c r="X126" s="368">
        <v>1</v>
      </c>
      <c r="Y126" s="466" t="s">
        <v>555</v>
      </c>
      <c r="Z126" s="360" t="s">
        <v>96</v>
      </c>
      <c r="AA126" s="486" t="s">
        <v>132</v>
      </c>
      <c r="AB126" s="368" t="s">
        <v>266</v>
      </c>
      <c r="AC126" s="368"/>
      <c r="AD126" s="360"/>
      <c r="AE126" s="357">
        <f t="shared" si="7"/>
        <v>1223634000</v>
      </c>
      <c r="AF126" s="15">
        <v>1</v>
      </c>
      <c r="AJ126" s="546">
        <f t="shared" si="8"/>
        <v>262453699</v>
      </c>
      <c r="AK126" s="546">
        <v>262453699</v>
      </c>
      <c r="AL126" s="546"/>
      <c r="AM126" s="546"/>
      <c r="AN126" s="546"/>
      <c r="AO126" s="546">
        <f t="shared" si="9"/>
        <v>262453699</v>
      </c>
      <c r="AP126" s="546">
        <v>262453699</v>
      </c>
    </row>
    <row r="127" spans="1:42" s="47" customFormat="1" ht="60" customHeight="1">
      <c r="A127" s="78" t="s">
        <v>362</v>
      </c>
      <c r="B127" s="160" t="s">
        <v>266</v>
      </c>
      <c r="C127" s="160" t="s">
        <v>539</v>
      </c>
      <c r="D127" s="39" t="s">
        <v>540</v>
      </c>
      <c r="E127" s="100" t="s">
        <v>541</v>
      </c>
      <c r="F127" s="74" t="s">
        <v>542</v>
      </c>
      <c r="G127" s="75" t="s">
        <v>543</v>
      </c>
      <c r="H127" s="80" t="s">
        <v>544</v>
      </c>
      <c r="I127" s="75" t="s">
        <v>545</v>
      </c>
      <c r="J127" s="79" t="s">
        <v>452</v>
      </c>
      <c r="K127" s="367">
        <v>918626000</v>
      </c>
      <c r="L127" s="360" t="s">
        <v>556</v>
      </c>
      <c r="M127" s="373" t="s">
        <v>171</v>
      </c>
      <c r="N127" s="474" t="s">
        <v>274</v>
      </c>
      <c r="O127" s="369"/>
      <c r="P127" s="369"/>
      <c r="Q127" s="369"/>
      <c r="R127" s="369"/>
      <c r="S127" s="360" t="s">
        <v>62</v>
      </c>
      <c r="T127" s="371">
        <f t="shared" si="6"/>
        <v>4</v>
      </c>
      <c r="U127" s="368">
        <v>1</v>
      </c>
      <c r="V127" s="368">
        <v>1</v>
      </c>
      <c r="W127" s="368">
        <v>1</v>
      </c>
      <c r="X127" s="368">
        <v>1</v>
      </c>
      <c r="Y127" s="466" t="s">
        <v>557</v>
      </c>
      <c r="Z127" s="360" t="s">
        <v>96</v>
      </c>
      <c r="AA127" s="486" t="s">
        <v>132</v>
      </c>
      <c r="AB127" s="368" t="s">
        <v>266</v>
      </c>
      <c r="AC127" s="368"/>
      <c r="AD127" s="360"/>
      <c r="AE127" s="357">
        <f t="shared" si="7"/>
        <v>918626000</v>
      </c>
      <c r="AF127" s="15">
        <v>1</v>
      </c>
      <c r="AJ127" s="546">
        <f t="shared" si="8"/>
        <v>430915686</v>
      </c>
      <c r="AK127" s="546">
        <v>430915686</v>
      </c>
      <c r="AL127" s="546"/>
      <c r="AM127" s="546"/>
      <c r="AN127" s="546"/>
      <c r="AO127" s="546">
        <f t="shared" si="9"/>
        <v>145046220</v>
      </c>
      <c r="AP127" s="546">
        <v>145046220</v>
      </c>
    </row>
    <row r="128" spans="1:42" s="47" customFormat="1" ht="60" customHeight="1">
      <c r="A128" s="78" t="s">
        <v>362</v>
      </c>
      <c r="B128" s="160" t="s">
        <v>266</v>
      </c>
      <c r="C128" s="160" t="s">
        <v>539</v>
      </c>
      <c r="D128" s="39" t="s">
        <v>540</v>
      </c>
      <c r="E128" s="100" t="s">
        <v>541</v>
      </c>
      <c r="F128" s="74" t="s">
        <v>542</v>
      </c>
      <c r="G128" s="75" t="s">
        <v>543</v>
      </c>
      <c r="H128" s="80" t="s">
        <v>544</v>
      </c>
      <c r="I128" s="75" t="s">
        <v>545</v>
      </c>
      <c r="J128" s="79" t="s">
        <v>452</v>
      </c>
      <c r="K128" s="367">
        <v>10000000000</v>
      </c>
      <c r="L128" s="360" t="s">
        <v>558</v>
      </c>
      <c r="M128" s="373" t="s">
        <v>171</v>
      </c>
      <c r="N128" s="368" t="s">
        <v>547</v>
      </c>
      <c r="O128" s="369"/>
      <c r="P128" s="369"/>
      <c r="Q128" s="369"/>
      <c r="R128" s="369"/>
      <c r="S128" s="360" t="s">
        <v>62</v>
      </c>
      <c r="T128" s="371">
        <f t="shared" si="6"/>
        <v>1</v>
      </c>
      <c r="U128" s="368">
        <v>0</v>
      </c>
      <c r="V128" s="368">
        <v>0</v>
      </c>
      <c r="W128" s="368">
        <v>1</v>
      </c>
      <c r="X128" s="368">
        <v>0</v>
      </c>
      <c r="Y128" s="466" t="s">
        <v>559</v>
      </c>
      <c r="Z128" s="360" t="s">
        <v>124</v>
      </c>
      <c r="AA128" s="486" t="s">
        <v>560</v>
      </c>
      <c r="AB128" s="368" t="s">
        <v>266</v>
      </c>
      <c r="AC128" s="368"/>
      <c r="AD128" s="360"/>
      <c r="AE128" s="357">
        <f t="shared" si="7"/>
        <v>10000000000</v>
      </c>
      <c r="AF128" s="15" t="s">
        <v>1101</v>
      </c>
      <c r="AJ128" s="546">
        <f t="shared" si="8"/>
        <v>0</v>
      </c>
      <c r="AK128" s="546">
        <v>0</v>
      </c>
      <c r="AL128" s="546"/>
      <c r="AM128" s="546"/>
      <c r="AN128" s="546"/>
      <c r="AO128" s="546">
        <f t="shared" si="9"/>
        <v>0</v>
      </c>
      <c r="AP128" s="546"/>
    </row>
    <row r="129" spans="1:42" s="47" customFormat="1" ht="60" customHeight="1">
      <c r="A129" s="159" t="s">
        <v>49</v>
      </c>
      <c r="B129" s="160" t="s">
        <v>266</v>
      </c>
      <c r="C129" s="160" t="s">
        <v>539</v>
      </c>
      <c r="D129" s="39" t="s">
        <v>561</v>
      </c>
      <c r="E129" s="100" t="s">
        <v>562</v>
      </c>
      <c r="F129" s="74" t="s">
        <v>542</v>
      </c>
      <c r="G129" s="75" t="s">
        <v>543</v>
      </c>
      <c r="H129" s="80" t="s">
        <v>544</v>
      </c>
      <c r="I129" s="75" t="s">
        <v>563</v>
      </c>
      <c r="J129" s="79" t="s">
        <v>564</v>
      </c>
      <c r="K129" s="396">
        <v>4580807427</v>
      </c>
      <c r="L129" s="369" t="s">
        <v>565</v>
      </c>
      <c r="M129" s="373" t="s">
        <v>60</v>
      </c>
      <c r="N129" s="369" t="s">
        <v>566</v>
      </c>
      <c r="O129" s="369"/>
      <c r="P129" s="369"/>
      <c r="Q129" s="369"/>
      <c r="R129" s="369"/>
      <c r="S129" s="360" t="s">
        <v>62</v>
      </c>
      <c r="T129" s="371">
        <f t="shared" si="6"/>
        <v>16</v>
      </c>
      <c r="U129" s="371"/>
      <c r="V129" s="371"/>
      <c r="W129" s="371">
        <v>16</v>
      </c>
      <c r="X129" s="371"/>
      <c r="Y129" s="466" t="s">
        <v>567</v>
      </c>
      <c r="Z129" s="360" t="s">
        <v>64</v>
      </c>
      <c r="AA129" s="487" t="s">
        <v>568</v>
      </c>
      <c r="AB129" s="360" t="s">
        <v>266</v>
      </c>
      <c r="AC129" s="452"/>
      <c r="AD129" s="360"/>
      <c r="AE129" s="357">
        <f t="shared" si="7"/>
        <v>4580807427</v>
      </c>
      <c r="AF129" s="15">
        <v>0</v>
      </c>
      <c r="AJ129" s="546">
        <f t="shared" si="8"/>
        <v>0</v>
      </c>
      <c r="AK129" s="546">
        <v>0</v>
      </c>
      <c r="AL129" s="546"/>
      <c r="AM129" s="546"/>
      <c r="AN129" s="546"/>
      <c r="AO129" s="546">
        <f t="shared" si="9"/>
        <v>0</v>
      </c>
      <c r="AP129" s="546">
        <v>0</v>
      </c>
    </row>
    <row r="130" spans="1:42" s="47" customFormat="1" ht="60" customHeight="1">
      <c r="A130" s="159" t="s">
        <v>49</v>
      </c>
      <c r="B130" s="160" t="s">
        <v>266</v>
      </c>
      <c r="C130" s="160" t="s">
        <v>539</v>
      </c>
      <c r="D130" s="39" t="s">
        <v>561</v>
      </c>
      <c r="E130" s="100" t="s">
        <v>562</v>
      </c>
      <c r="F130" s="74" t="s">
        <v>542</v>
      </c>
      <c r="G130" s="75" t="s">
        <v>543</v>
      </c>
      <c r="H130" s="80" t="s">
        <v>544</v>
      </c>
      <c r="I130" s="75" t="s">
        <v>563</v>
      </c>
      <c r="J130" s="79" t="s">
        <v>564</v>
      </c>
      <c r="K130" s="396">
        <v>16260000000</v>
      </c>
      <c r="L130" s="369" t="s">
        <v>570</v>
      </c>
      <c r="M130" s="373" t="s">
        <v>60</v>
      </c>
      <c r="N130" s="369" t="s">
        <v>566</v>
      </c>
      <c r="O130" s="369"/>
      <c r="P130" s="369"/>
      <c r="Q130" s="369"/>
      <c r="R130" s="369"/>
      <c r="S130" s="360" t="s">
        <v>62</v>
      </c>
      <c r="T130" s="371">
        <f t="shared" si="6"/>
        <v>9</v>
      </c>
      <c r="U130" s="371"/>
      <c r="V130" s="371"/>
      <c r="W130" s="371">
        <v>9</v>
      </c>
      <c r="X130" s="371"/>
      <c r="Y130" s="488" t="s">
        <v>571</v>
      </c>
      <c r="Z130" s="360" t="s">
        <v>96</v>
      </c>
      <c r="AA130" s="368" t="s">
        <v>132</v>
      </c>
      <c r="AB130" s="360" t="s">
        <v>266</v>
      </c>
      <c r="AC130" s="470"/>
      <c r="AD130" s="360"/>
      <c r="AE130" s="357">
        <f t="shared" si="7"/>
        <v>16260000000</v>
      </c>
      <c r="AF130" s="15">
        <v>0</v>
      </c>
      <c r="AJ130" s="546">
        <f t="shared" si="8"/>
        <v>0</v>
      </c>
      <c r="AK130" s="546">
        <v>0</v>
      </c>
      <c r="AL130" s="546"/>
      <c r="AM130" s="546"/>
      <c r="AN130" s="546"/>
      <c r="AO130" s="546">
        <f t="shared" si="9"/>
        <v>0</v>
      </c>
      <c r="AP130" s="546">
        <v>0</v>
      </c>
    </row>
    <row r="131" spans="1:42" s="47" customFormat="1" ht="60" customHeight="1">
      <c r="A131" s="159" t="s">
        <v>49</v>
      </c>
      <c r="B131" s="160" t="s">
        <v>266</v>
      </c>
      <c r="C131" s="160" t="s">
        <v>539</v>
      </c>
      <c r="D131" s="39" t="s">
        <v>561</v>
      </c>
      <c r="E131" s="100" t="s">
        <v>562</v>
      </c>
      <c r="F131" s="74" t="s">
        <v>542</v>
      </c>
      <c r="G131" s="75" t="s">
        <v>543</v>
      </c>
      <c r="H131" s="80" t="s">
        <v>544</v>
      </c>
      <c r="I131" s="75" t="s">
        <v>563</v>
      </c>
      <c r="J131" s="79" t="s">
        <v>564</v>
      </c>
      <c r="K131" s="397">
        <f>5000000000+11552730363</f>
        <v>16552730363</v>
      </c>
      <c r="L131" s="369" t="s">
        <v>572</v>
      </c>
      <c r="M131" s="373" t="s">
        <v>60</v>
      </c>
      <c r="N131" s="369" t="s">
        <v>566</v>
      </c>
      <c r="O131" s="369"/>
      <c r="P131" s="369"/>
      <c r="Q131" s="369"/>
      <c r="R131" s="369"/>
      <c r="S131" s="360" t="s">
        <v>62</v>
      </c>
      <c r="T131" s="371">
        <f t="shared" si="6"/>
        <v>9811</v>
      </c>
      <c r="U131" s="489">
        <v>4080</v>
      </c>
      <c r="V131" s="490">
        <v>4208</v>
      </c>
      <c r="W131" s="489">
        <v>978</v>
      </c>
      <c r="X131" s="489">
        <v>545</v>
      </c>
      <c r="Y131" s="488" t="s">
        <v>573</v>
      </c>
      <c r="Z131" s="360" t="s">
        <v>96</v>
      </c>
      <c r="AA131" s="368" t="s">
        <v>132</v>
      </c>
      <c r="AB131" s="360" t="s">
        <v>266</v>
      </c>
      <c r="AC131" s="470"/>
      <c r="AD131" s="360"/>
      <c r="AE131" s="357">
        <f t="shared" si="7"/>
        <v>16552730363</v>
      </c>
      <c r="AF131" s="15">
        <v>4011</v>
      </c>
      <c r="AJ131" s="546">
        <f t="shared" si="8"/>
        <v>0</v>
      </c>
      <c r="AK131" s="546">
        <v>0</v>
      </c>
      <c r="AL131" s="546"/>
      <c r="AM131" s="546"/>
      <c r="AN131" s="546"/>
      <c r="AO131" s="546">
        <f t="shared" si="9"/>
        <v>0</v>
      </c>
      <c r="AP131" s="546">
        <v>0</v>
      </c>
    </row>
    <row r="132" spans="1:42" s="47" customFormat="1" ht="60" customHeight="1">
      <c r="A132" s="159" t="s">
        <v>49</v>
      </c>
      <c r="B132" s="160" t="s">
        <v>266</v>
      </c>
      <c r="C132" s="160" t="s">
        <v>539</v>
      </c>
      <c r="D132" s="39" t="s">
        <v>561</v>
      </c>
      <c r="E132" s="100" t="s">
        <v>562</v>
      </c>
      <c r="F132" s="74" t="s">
        <v>542</v>
      </c>
      <c r="G132" s="75" t="s">
        <v>543</v>
      </c>
      <c r="H132" s="80" t="s">
        <v>544</v>
      </c>
      <c r="I132" s="75" t="s">
        <v>563</v>
      </c>
      <c r="J132" s="79" t="s">
        <v>564</v>
      </c>
      <c r="K132" s="397">
        <f>2500000000+3000000000</f>
        <v>5500000000</v>
      </c>
      <c r="L132" s="369" t="s">
        <v>574</v>
      </c>
      <c r="M132" s="373" t="s">
        <v>60</v>
      </c>
      <c r="N132" s="369" t="s">
        <v>566</v>
      </c>
      <c r="O132" s="369"/>
      <c r="P132" s="369"/>
      <c r="Q132" s="369"/>
      <c r="R132" s="369"/>
      <c r="S132" s="360" t="s">
        <v>62</v>
      </c>
      <c r="T132" s="371">
        <f>SUBTOTAL(9,U132:X132)</f>
        <v>1731</v>
      </c>
      <c r="U132" s="489">
        <v>720</v>
      </c>
      <c r="V132" s="490">
        <v>743</v>
      </c>
      <c r="W132" s="489">
        <v>173</v>
      </c>
      <c r="X132" s="489">
        <v>95</v>
      </c>
      <c r="Y132" s="488" t="s">
        <v>575</v>
      </c>
      <c r="Z132" s="360" t="s">
        <v>96</v>
      </c>
      <c r="AA132" s="368" t="s">
        <v>132</v>
      </c>
      <c r="AB132" s="360" t="s">
        <v>266</v>
      </c>
      <c r="AC132" s="470"/>
      <c r="AD132" s="360"/>
      <c r="AE132" s="357">
        <f t="shared" si="7"/>
        <v>5500000000</v>
      </c>
      <c r="AF132" s="15">
        <v>679</v>
      </c>
      <c r="AJ132" s="546">
        <f t="shared" si="8"/>
        <v>29400000</v>
      </c>
      <c r="AK132" s="546">
        <v>29400000</v>
      </c>
      <c r="AL132" s="546"/>
      <c r="AM132" s="546"/>
      <c r="AN132" s="546"/>
      <c r="AO132" s="546">
        <f t="shared" si="9"/>
        <v>0</v>
      </c>
      <c r="AP132" s="546">
        <v>0</v>
      </c>
    </row>
    <row r="133" spans="1:42" s="47" customFormat="1" ht="60" customHeight="1">
      <c r="A133" s="159" t="s">
        <v>49</v>
      </c>
      <c r="B133" s="160" t="s">
        <v>266</v>
      </c>
      <c r="C133" s="160" t="s">
        <v>539</v>
      </c>
      <c r="D133" s="39" t="s">
        <v>561</v>
      </c>
      <c r="E133" s="100" t="s">
        <v>562</v>
      </c>
      <c r="F133" s="74" t="s">
        <v>542</v>
      </c>
      <c r="G133" s="75" t="s">
        <v>543</v>
      </c>
      <c r="H133" s="80" t="s">
        <v>544</v>
      </c>
      <c r="I133" s="75" t="s">
        <v>563</v>
      </c>
      <c r="J133" s="79" t="s">
        <v>564</v>
      </c>
      <c r="K133" s="397">
        <f>2616305869+2000000000</f>
        <v>4616305869</v>
      </c>
      <c r="L133" s="369" t="s">
        <v>576</v>
      </c>
      <c r="M133" s="373" t="s">
        <v>60</v>
      </c>
      <c r="N133" s="369" t="s">
        <v>566</v>
      </c>
      <c r="O133" s="369"/>
      <c r="P133" s="369"/>
      <c r="Q133" s="369"/>
      <c r="R133" s="369"/>
      <c r="S133" s="360" t="s">
        <v>62</v>
      </c>
      <c r="T133" s="371">
        <f>SUBTOTAL(9,U133:X133)</f>
        <v>4</v>
      </c>
      <c r="U133" s="411">
        <v>1</v>
      </c>
      <c r="V133" s="491">
        <v>1</v>
      </c>
      <c r="W133" s="411">
        <v>1</v>
      </c>
      <c r="X133" s="411">
        <v>1</v>
      </c>
      <c r="Y133" s="488" t="s">
        <v>577</v>
      </c>
      <c r="Z133" s="360" t="s">
        <v>96</v>
      </c>
      <c r="AA133" s="368" t="s">
        <v>132</v>
      </c>
      <c r="AB133" s="360" t="s">
        <v>266</v>
      </c>
      <c r="AC133" s="470"/>
      <c r="AD133" s="360"/>
      <c r="AE133" s="357">
        <f t="shared" si="7"/>
        <v>4616305869</v>
      </c>
      <c r="AF133" s="15">
        <v>1</v>
      </c>
      <c r="AJ133" s="546">
        <f>AK133+AL133+AM133+AN133</f>
        <v>0</v>
      </c>
      <c r="AK133" s="546">
        <v>0</v>
      </c>
      <c r="AL133" s="546"/>
      <c r="AM133" s="546"/>
      <c r="AN133" s="546"/>
      <c r="AO133" s="546">
        <f>+AP133+AQ133+AR133+AS133</f>
        <v>0</v>
      </c>
      <c r="AP133" s="546">
        <v>0</v>
      </c>
    </row>
    <row r="134" spans="1:42" s="47" customFormat="1" ht="60" customHeight="1">
      <c r="A134" s="159" t="s">
        <v>49</v>
      </c>
      <c r="B134" s="160" t="s">
        <v>266</v>
      </c>
      <c r="C134" s="160" t="s">
        <v>539</v>
      </c>
      <c r="D134" s="39" t="s">
        <v>561</v>
      </c>
      <c r="E134" s="100" t="s">
        <v>562</v>
      </c>
      <c r="F134" s="74" t="s">
        <v>542</v>
      </c>
      <c r="G134" s="75" t="s">
        <v>543</v>
      </c>
      <c r="H134" s="80" t="s">
        <v>544</v>
      </c>
      <c r="I134" s="75" t="s">
        <v>563</v>
      </c>
      <c r="J134" s="79" t="s">
        <v>564</v>
      </c>
      <c r="K134" s="397">
        <v>100000000</v>
      </c>
      <c r="L134" s="369" t="s">
        <v>578</v>
      </c>
      <c r="M134" s="373" t="s">
        <v>60</v>
      </c>
      <c r="N134" s="369" t="s">
        <v>566</v>
      </c>
      <c r="O134" s="369"/>
      <c r="P134" s="369"/>
      <c r="Q134" s="369"/>
      <c r="R134" s="369"/>
      <c r="S134" s="360" t="s">
        <v>62</v>
      </c>
      <c r="T134" s="371">
        <f t="shared" si="6"/>
        <v>4</v>
      </c>
      <c r="U134" s="411">
        <v>1</v>
      </c>
      <c r="V134" s="491">
        <v>1</v>
      </c>
      <c r="W134" s="411">
        <v>1</v>
      </c>
      <c r="X134" s="411">
        <v>1</v>
      </c>
      <c r="Y134" s="488" t="s">
        <v>579</v>
      </c>
      <c r="Z134" s="360" t="s">
        <v>96</v>
      </c>
      <c r="AA134" s="368" t="s">
        <v>132</v>
      </c>
      <c r="AB134" s="360" t="s">
        <v>266</v>
      </c>
      <c r="AC134" s="452"/>
      <c r="AD134" s="360"/>
      <c r="AE134" s="357">
        <f t="shared" si="7"/>
        <v>100000000</v>
      </c>
      <c r="AF134" s="15">
        <v>1</v>
      </c>
      <c r="AJ134" s="546">
        <f t="shared" si="8"/>
        <v>0</v>
      </c>
      <c r="AK134" s="546">
        <v>0</v>
      </c>
      <c r="AL134" s="546"/>
      <c r="AM134" s="546"/>
      <c r="AN134" s="546"/>
      <c r="AO134" s="546">
        <f t="shared" si="9"/>
        <v>0</v>
      </c>
      <c r="AP134" s="546">
        <v>0</v>
      </c>
    </row>
    <row r="135" spans="1:42" s="47" customFormat="1" ht="60" customHeight="1">
      <c r="A135" s="159" t="s">
        <v>49</v>
      </c>
      <c r="B135" s="160" t="s">
        <v>266</v>
      </c>
      <c r="C135" s="160" t="s">
        <v>539</v>
      </c>
      <c r="D135" s="39" t="s">
        <v>561</v>
      </c>
      <c r="E135" s="100" t="s">
        <v>562</v>
      </c>
      <c r="F135" s="74" t="s">
        <v>542</v>
      </c>
      <c r="G135" s="75" t="s">
        <v>543</v>
      </c>
      <c r="H135" s="80" t="s">
        <v>544</v>
      </c>
      <c r="I135" s="75" t="s">
        <v>563</v>
      </c>
      <c r="J135" s="79" t="s">
        <v>564</v>
      </c>
      <c r="K135" s="397">
        <f>4500000000+3000000000</f>
        <v>7500000000</v>
      </c>
      <c r="L135" s="369" t="s">
        <v>580</v>
      </c>
      <c r="M135" s="373" t="s">
        <v>60</v>
      </c>
      <c r="N135" s="369" t="s">
        <v>566</v>
      </c>
      <c r="O135" s="369"/>
      <c r="P135" s="369"/>
      <c r="Q135" s="369"/>
      <c r="R135" s="369"/>
      <c r="S135" s="360" t="s">
        <v>62</v>
      </c>
      <c r="T135" s="371">
        <f t="shared" si="6"/>
        <v>4</v>
      </c>
      <c r="U135" s="411">
        <v>1</v>
      </c>
      <c r="V135" s="411">
        <v>1</v>
      </c>
      <c r="W135" s="411">
        <v>1</v>
      </c>
      <c r="X135" s="411">
        <v>1</v>
      </c>
      <c r="Y135" s="492" t="s">
        <v>581</v>
      </c>
      <c r="Z135" s="360" t="s">
        <v>96</v>
      </c>
      <c r="AA135" s="360" t="s">
        <v>132</v>
      </c>
      <c r="AB135" s="360" t="s">
        <v>266</v>
      </c>
      <c r="AC135" s="360"/>
      <c r="AD135" s="360"/>
      <c r="AE135" s="357">
        <f t="shared" si="7"/>
        <v>7500000000</v>
      </c>
      <c r="AF135" s="15">
        <v>1</v>
      </c>
      <c r="AJ135" s="546">
        <f t="shared" si="8"/>
        <v>881838687</v>
      </c>
      <c r="AK135" s="546">
        <v>881838687</v>
      </c>
      <c r="AL135" s="546"/>
      <c r="AM135" s="546"/>
      <c r="AN135" s="546"/>
      <c r="AO135" s="546">
        <f t="shared" si="9"/>
        <v>36462173</v>
      </c>
      <c r="AP135" s="546">
        <v>36462173</v>
      </c>
    </row>
    <row r="136" spans="1:42" s="47" customFormat="1" ht="60" customHeight="1">
      <c r="A136" s="159" t="s">
        <v>49</v>
      </c>
      <c r="B136" s="160" t="s">
        <v>266</v>
      </c>
      <c r="C136" s="160" t="s">
        <v>539</v>
      </c>
      <c r="D136" s="39" t="s">
        <v>561</v>
      </c>
      <c r="E136" s="100" t="s">
        <v>562</v>
      </c>
      <c r="F136" s="74" t="s">
        <v>542</v>
      </c>
      <c r="G136" s="75" t="s">
        <v>543</v>
      </c>
      <c r="H136" s="80" t="s">
        <v>544</v>
      </c>
      <c r="I136" s="75" t="s">
        <v>563</v>
      </c>
      <c r="J136" s="79" t="s">
        <v>564</v>
      </c>
      <c r="K136" s="398">
        <v>1130743000</v>
      </c>
      <c r="L136" s="369" t="s">
        <v>582</v>
      </c>
      <c r="M136" s="373" t="s">
        <v>60</v>
      </c>
      <c r="N136" s="369" t="s">
        <v>566</v>
      </c>
      <c r="O136" s="369"/>
      <c r="P136" s="369"/>
      <c r="Q136" s="369"/>
      <c r="R136" s="369"/>
      <c r="S136" s="360" t="s">
        <v>62</v>
      </c>
      <c r="T136" s="371">
        <f t="shared" si="6"/>
        <v>4</v>
      </c>
      <c r="U136" s="411">
        <v>1</v>
      </c>
      <c r="V136" s="411">
        <v>1</v>
      </c>
      <c r="W136" s="411">
        <v>1</v>
      </c>
      <c r="X136" s="411">
        <v>1</v>
      </c>
      <c r="Y136" s="493" t="s">
        <v>583</v>
      </c>
      <c r="Z136" s="360" t="s">
        <v>96</v>
      </c>
      <c r="AA136" s="360" t="s">
        <v>132</v>
      </c>
      <c r="AB136" s="360" t="s">
        <v>266</v>
      </c>
      <c r="AC136" s="470"/>
      <c r="AD136" s="360"/>
      <c r="AE136" s="357">
        <f t="shared" si="7"/>
        <v>1130743000</v>
      </c>
      <c r="AF136" s="15">
        <v>1</v>
      </c>
      <c r="AJ136" s="546">
        <f>AK136+AL136+AM136+AN136</f>
        <v>530416666</v>
      </c>
      <c r="AK136" s="546">
        <v>530416666</v>
      </c>
      <c r="AL136" s="546"/>
      <c r="AM136" s="546"/>
      <c r="AN136" s="546"/>
      <c r="AO136" s="546">
        <f>+AP136+AQ136+AR136+AS136</f>
        <v>178538250</v>
      </c>
      <c r="AP136" s="546">
        <v>178538250</v>
      </c>
    </row>
    <row r="137" spans="1:42" s="47" customFormat="1" ht="60" customHeight="1">
      <c r="A137" s="159" t="s">
        <v>49</v>
      </c>
      <c r="B137" s="162" t="s">
        <v>266</v>
      </c>
      <c r="C137" s="162" t="s">
        <v>539</v>
      </c>
      <c r="D137" s="39" t="s">
        <v>561</v>
      </c>
      <c r="E137" s="100" t="s">
        <v>562</v>
      </c>
      <c r="F137" s="74" t="s">
        <v>542</v>
      </c>
      <c r="G137" s="75" t="s">
        <v>543</v>
      </c>
      <c r="H137" s="80" t="s">
        <v>544</v>
      </c>
      <c r="I137" s="75" t="s">
        <v>563</v>
      </c>
      <c r="J137" s="79" t="s">
        <v>564</v>
      </c>
      <c r="K137" s="399">
        <v>3053630000</v>
      </c>
      <c r="L137" s="371" t="s">
        <v>584</v>
      </c>
      <c r="M137" s="373" t="s">
        <v>60</v>
      </c>
      <c r="N137" s="369" t="s">
        <v>566</v>
      </c>
      <c r="O137" s="371"/>
      <c r="P137" s="371"/>
      <c r="Q137" s="371"/>
      <c r="R137" s="371"/>
      <c r="S137" s="360" t="s">
        <v>62</v>
      </c>
      <c r="T137" s="371">
        <f t="shared" si="6"/>
        <v>4</v>
      </c>
      <c r="U137" s="411">
        <v>1</v>
      </c>
      <c r="V137" s="411">
        <v>1</v>
      </c>
      <c r="W137" s="411">
        <v>1</v>
      </c>
      <c r="X137" s="411">
        <v>1</v>
      </c>
      <c r="Y137" s="371" t="s">
        <v>585</v>
      </c>
      <c r="Z137" s="360" t="s">
        <v>96</v>
      </c>
      <c r="AA137" s="360" t="s">
        <v>132</v>
      </c>
      <c r="AB137" s="360" t="s">
        <v>266</v>
      </c>
      <c r="AC137" s="468"/>
      <c r="AD137" s="360"/>
      <c r="AE137" s="357">
        <f t="shared" si="7"/>
        <v>3053630000</v>
      </c>
      <c r="AF137" s="15">
        <v>1</v>
      </c>
      <c r="AJ137" s="546">
        <f t="shared" si="8"/>
        <v>1432417647</v>
      </c>
      <c r="AK137" s="546">
        <v>1432417647</v>
      </c>
      <c r="AL137" s="546"/>
      <c r="AM137" s="546"/>
      <c r="AN137" s="546"/>
      <c r="AO137" s="546">
        <f t="shared" si="9"/>
        <v>482151780</v>
      </c>
      <c r="AP137" s="546">
        <v>482151780</v>
      </c>
    </row>
    <row r="138" spans="1:42" s="47" customFormat="1" ht="60" customHeight="1">
      <c r="A138" s="159" t="s">
        <v>49</v>
      </c>
      <c r="B138" s="162" t="s">
        <v>266</v>
      </c>
      <c r="C138" s="162" t="s">
        <v>539</v>
      </c>
      <c r="D138" s="39" t="s">
        <v>561</v>
      </c>
      <c r="E138" s="100" t="s">
        <v>562</v>
      </c>
      <c r="F138" s="74" t="s">
        <v>542</v>
      </c>
      <c r="G138" s="75" t="s">
        <v>543</v>
      </c>
      <c r="H138" s="80" t="s">
        <v>544</v>
      </c>
      <c r="I138" s="75" t="s">
        <v>563</v>
      </c>
      <c r="J138" s="79" t="s">
        <v>564</v>
      </c>
      <c r="K138" s="398">
        <v>3620070000</v>
      </c>
      <c r="L138" s="400" t="s">
        <v>586</v>
      </c>
      <c r="M138" s="373" t="s">
        <v>60</v>
      </c>
      <c r="N138" s="369" t="s">
        <v>566</v>
      </c>
      <c r="O138" s="371"/>
      <c r="P138" s="371"/>
      <c r="Q138" s="371"/>
      <c r="R138" s="371"/>
      <c r="S138" s="360" t="s">
        <v>62</v>
      </c>
      <c r="T138" s="371">
        <f t="shared" si="6"/>
        <v>4</v>
      </c>
      <c r="U138" s="411">
        <v>1</v>
      </c>
      <c r="V138" s="411">
        <v>1</v>
      </c>
      <c r="W138" s="411">
        <v>1</v>
      </c>
      <c r="X138" s="411">
        <v>1</v>
      </c>
      <c r="Y138" s="371" t="s">
        <v>587</v>
      </c>
      <c r="Z138" s="360" t="s">
        <v>96</v>
      </c>
      <c r="AA138" s="368" t="s">
        <v>132</v>
      </c>
      <c r="AB138" s="360" t="s">
        <v>266</v>
      </c>
      <c r="AC138" s="468"/>
      <c r="AD138" s="360"/>
      <c r="AE138" s="357">
        <f t="shared" si="7"/>
        <v>3620070000</v>
      </c>
      <c r="AF138" s="15">
        <v>1</v>
      </c>
      <c r="AJ138" s="546">
        <f t="shared" si="8"/>
        <v>743748927</v>
      </c>
      <c r="AK138" s="546">
        <v>743748927</v>
      </c>
      <c r="AL138" s="546"/>
      <c r="AM138" s="546"/>
      <c r="AN138" s="546"/>
      <c r="AO138" s="546">
        <f t="shared" si="9"/>
        <v>743748927</v>
      </c>
      <c r="AP138" s="546">
        <v>743748927</v>
      </c>
    </row>
    <row r="139" spans="1:42" s="47" customFormat="1" ht="60" customHeight="1">
      <c r="A139" s="159" t="s">
        <v>49</v>
      </c>
      <c r="B139" s="160" t="s">
        <v>266</v>
      </c>
      <c r="C139" s="160" t="s">
        <v>539</v>
      </c>
      <c r="D139" s="39" t="s">
        <v>561</v>
      </c>
      <c r="E139" s="100" t="s">
        <v>562</v>
      </c>
      <c r="F139" s="74" t="s">
        <v>542</v>
      </c>
      <c r="G139" s="75" t="s">
        <v>543</v>
      </c>
      <c r="H139" s="80" t="s">
        <v>544</v>
      </c>
      <c r="I139" s="75" t="s">
        <v>563</v>
      </c>
      <c r="J139" s="79" t="s">
        <v>564</v>
      </c>
      <c r="K139" s="398">
        <f>11401399554+5542572295</f>
        <v>16943971849</v>
      </c>
      <c r="L139" s="371" t="s">
        <v>588</v>
      </c>
      <c r="M139" s="373" t="s">
        <v>60</v>
      </c>
      <c r="N139" s="369" t="s">
        <v>566</v>
      </c>
      <c r="O139" s="371"/>
      <c r="P139" s="371"/>
      <c r="Q139" s="371"/>
      <c r="R139" s="371"/>
      <c r="S139" s="360" t="s">
        <v>62</v>
      </c>
      <c r="T139" s="371">
        <f t="shared" ref="T139:T200" si="10">SUM(U139:X139)</f>
        <v>4</v>
      </c>
      <c r="U139" s="411">
        <v>1</v>
      </c>
      <c r="V139" s="411">
        <v>1</v>
      </c>
      <c r="W139" s="411">
        <v>1</v>
      </c>
      <c r="X139" s="411">
        <v>1</v>
      </c>
      <c r="Y139" s="371" t="s">
        <v>589</v>
      </c>
      <c r="Z139" s="360" t="s">
        <v>96</v>
      </c>
      <c r="AA139" s="368" t="s">
        <v>132</v>
      </c>
      <c r="AB139" s="360" t="s">
        <v>266</v>
      </c>
      <c r="AC139" s="468"/>
      <c r="AD139" s="360"/>
      <c r="AE139" s="357">
        <f t="shared" si="7"/>
        <v>16943971849</v>
      </c>
      <c r="AF139" s="15">
        <v>1</v>
      </c>
      <c r="AJ139" s="546">
        <f t="shared" si="8"/>
        <v>0</v>
      </c>
      <c r="AK139" s="546">
        <v>0</v>
      </c>
      <c r="AL139" s="546"/>
      <c r="AM139" s="546"/>
      <c r="AN139" s="546"/>
      <c r="AO139" s="546">
        <f t="shared" si="9"/>
        <v>0</v>
      </c>
      <c r="AP139" s="546">
        <v>0</v>
      </c>
    </row>
    <row r="140" spans="1:42" s="47" customFormat="1" ht="60" customHeight="1">
      <c r="A140" s="159" t="s">
        <v>49</v>
      </c>
      <c r="B140" s="160" t="s">
        <v>266</v>
      </c>
      <c r="C140" s="160" t="s">
        <v>539</v>
      </c>
      <c r="D140" s="39" t="s">
        <v>561</v>
      </c>
      <c r="E140" s="100" t="s">
        <v>562</v>
      </c>
      <c r="F140" s="74" t="s">
        <v>542</v>
      </c>
      <c r="G140" s="75" t="s">
        <v>543</v>
      </c>
      <c r="H140" s="80" t="s">
        <v>544</v>
      </c>
      <c r="I140" s="75" t="s">
        <v>563</v>
      </c>
      <c r="J140" s="79" t="s">
        <v>564</v>
      </c>
      <c r="K140" s="400">
        <v>2799191240</v>
      </c>
      <c r="L140" s="371" t="s">
        <v>590</v>
      </c>
      <c r="M140" s="373" t="s">
        <v>60</v>
      </c>
      <c r="N140" s="369" t="s">
        <v>566</v>
      </c>
      <c r="O140" s="371"/>
      <c r="P140" s="371"/>
      <c r="Q140" s="371"/>
      <c r="R140" s="371"/>
      <c r="S140" s="360" t="s">
        <v>62</v>
      </c>
      <c r="T140" s="371">
        <f t="shared" si="10"/>
        <v>720</v>
      </c>
      <c r="U140" s="411">
        <v>180</v>
      </c>
      <c r="V140" s="411">
        <v>180</v>
      </c>
      <c r="W140" s="411">
        <v>180</v>
      </c>
      <c r="X140" s="411">
        <v>180</v>
      </c>
      <c r="Y140" s="371" t="s">
        <v>591</v>
      </c>
      <c r="Z140" s="360" t="s">
        <v>245</v>
      </c>
      <c r="AA140" s="494" t="s">
        <v>592</v>
      </c>
      <c r="AB140" s="360" t="s">
        <v>266</v>
      </c>
      <c r="AC140" s="457"/>
      <c r="AD140" s="468"/>
      <c r="AE140" s="357">
        <f t="shared" si="7"/>
        <v>2799191240</v>
      </c>
      <c r="AF140" s="15">
        <v>161</v>
      </c>
      <c r="AJ140" s="546">
        <f t="shared" si="8"/>
        <v>665293228</v>
      </c>
      <c r="AK140" s="546">
        <v>665293228</v>
      </c>
      <c r="AL140" s="546"/>
      <c r="AM140" s="546"/>
      <c r="AN140" s="546"/>
      <c r="AO140" s="546">
        <f t="shared" si="9"/>
        <v>0</v>
      </c>
      <c r="AP140" s="546">
        <v>0</v>
      </c>
    </row>
    <row r="141" spans="1:42" s="47" customFormat="1" ht="60" customHeight="1">
      <c r="A141" s="159" t="s">
        <v>49</v>
      </c>
      <c r="B141" s="160" t="s">
        <v>266</v>
      </c>
      <c r="C141" s="160" t="s">
        <v>539</v>
      </c>
      <c r="D141" s="163" t="s">
        <v>594</v>
      </c>
      <c r="E141" s="259" t="s">
        <v>595</v>
      </c>
      <c r="F141" s="29" t="s">
        <v>596</v>
      </c>
      <c r="G141" s="118" t="s">
        <v>597</v>
      </c>
      <c r="H141" s="80" t="s">
        <v>598</v>
      </c>
      <c r="I141" s="75" t="s">
        <v>599</v>
      </c>
      <c r="J141" s="84" t="s">
        <v>600</v>
      </c>
      <c r="K141" s="397">
        <v>1732632840</v>
      </c>
      <c r="L141" s="360" t="s">
        <v>601</v>
      </c>
      <c r="M141" s="375" t="s">
        <v>602</v>
      </c>
      <c r="N141" s="495" t="s">
        <v>142</v>
      </c>
      <c r="O141" s="371"/>
      <c r="P141" s="371"/>
      <c r="Q141" s="371"/>
      <c r="R141" s="371"/>
      <c r="S141" s="360" t="s">
        <v>62</v>
      </c>
      <c r="T141" s="371">
        <f t="shared" si="10"/>
        <v>44675</v>
      </c>
      <c r="U141" s="496">
        <v>11168</v>
      </c>
      <c r="V141" s="496">
        <v>11169</v>
      </c>
      <c r="W141" s="496">
        <v>11169</v>
      </c>
      <c r="X141" s="496">
        <v>11169</v>
      </c>
      <c r="Y141" s="371" t="s">
        <v>603</v>
      </c>
      <c r="Z141" s="360" t="s">
        <v>96</v>
      </c>
      <c r="AA141" s="360" t="s">
        <v>132</v>
      </c>
      <c r="AB141" s="360" t="s">
        <v>604</v>
      </c>
      <c r="AC141" s="457"/>
      <c r="AD141" s="468"/>
      <c r="AE141" s="357">
        <f t="shared" si="7"/>
        <v>1732632840</v>
      </c>
      <c r="AF141" s="15">
        <v>22609</v>
      </c>
      <c r="AJ141" s="546">
        <f t="shared" si="8"/>
        <v>397276939</v>
      </c>
      <c r="AK141" s="546">
        <v>397276939</v>
      </c>
      <c r="AL141" s="546"/>
      <c r="AM141" s="546"/>
      <c r="AN141" s="546"/>
      <c r="AO141" s="546">
        <f t="shared" si="9"/>
        <v>397276939</v>
      </c>
      <c r="AP141" s="546">
        <v>397276939</v>
      </c>
    </row>
    <row r="142" spans="1:42" s="47" customFormat="1" ht="60" customHeight="1">
      <c r="A142" s="78" t="s">
        <v>362</v>
      </c>
      <c r="B142" s="162" t="s">
        <v>606</v>
      </c>
      <c r="C142" s="162" t="s">
        <v>607</v>
      </c>
      <c r="D142" s="39" t="s">
        <v>608</v>
      </c>
      <c r="E142" s="259" t="s">
        <v>595</v>
      </c>
      <c r="F142" s="29" t="s">
        <v>596</v>
      </c>
      <c r="G142" s="74" t="s">
        <v>597</v>
      </c>
      <c r="H142" s="80" t="s">
        <v>609</v>
      </c>
      <c r="I142" s="74" t="s">
        <v>610</v>
      </c>
      <c r="J142" s="119" t="s">
        <v>611</v>
      </c>
      <c r="K142" s="399">
        <v>1846135000</v>
      </c>
      <c r="L142" s="360" t="s">
        <v>170</v>
      </c>
      <c r="M142" s="375" t="s">
        <v>602</v>
      </c>
      <c r="N142" s="495" t="s">
        <v>142</v>
      </c>
      <c r="O142" s="497"/>
      <c r="P142" s="497"/>
      <c r="Q142" s="497"/>
      <c r="R142" s="497"/>
      <c r="S142" s="360" t="s">
        <v>62</v>
      </c>
      <c r="T142" s="371">
        <f t="shared" si="10"/>
        <v>29760</v>
      </c>
      <c r="U142" s="498">
        <v>7440</v>
      </c>
      <c r="V142" s="498">
        <v>7440</v>
      </c>
      <c r="W142" s="498">
        <v>7440</v>
      </c>
      <c r="X142" s="498">
        <v>7440</v>
      </c>
      <c r="Y142" s="498" t="s">
        <v>612</v>
      </c>
      <c r="Z142" s="360" t="s">
        <v>96</v>
      </c>
      <c r="AA142" s="360" t="s">
        <v>132</v>
      </c>
      <c r="AB142" s="360" t="s">
        <v>604</v>
      </c>
      <c r="AC142" s="468"/>
      <c r="AD142" s="360"/>
      <c r="AE142" s="357">
        <f t="shared" si="7"/>
        <v>1846135000</v>
      </c>
      <c r="AF142" s="15">
        <v>9608</v>
      </c>
      <c r="AJ142" s="546">
        <f t="shared" si="8"/>
        <v>865998039</v>
      </c>
      <c r="AK142" s="546">
        <v>865998039</v>
      </c>
      <c r="AL142" s="546"/>
      <c r="AM142" s="546"/>
      <c r="AN142" s="546"/>
      <c r="AO142" s="546">
        <f t="shared" si="9"/>
        <v>291494940</v>
      </c>
      <c r="AP142" s="546">
        <v>291494940</v>
      </c>
    </row>
    <row r="143" spans="1:42" s="47" customFormat="1" ht="60" customHeight="1">
      <c r="A143" s="78" t="s">
        <v>362</v>
      </c>
      <c r="B143" s="162" t="s">
        <v>606</v>
      </c>
      <c r="C143" s="162" t="s">
        <v>607</v>
      </c>
      <c r="D143" s="39" t="s">
        <v>608</v>
      </c>
      <c r="E143" s="259" t="s">
        <v>595</v>
      </c>
      <c r="F143" s="29" t="s">
        <v>596</v>
      </c>
      <c r="G143" s="74" t="s">
        <v>597</v>
      </c>
      <c r="H143" s="80" t="s">
        <v>609</v>
      </c>
      <c r="I143" s="74" t="s">
        <v>613</v>
      </c>
      <c r="J143" s="83" t="s">
        <v>614</v>
      </c>
      <c r="K143" s="402">
        <v>1605341160</v>
      </c>
      <c r="L143" s="360" t="s">
        <v>615</v>
      </c>
      <c r="M143" s="375" t="s">
        <v>602</v>
      </c>
      <c r="N143" s="495" t="s">
        <v>616</v>
      </c>
      <c r="O143" s="497"/>
      <c r="P143" s="497"/>
      <c r="Q143" s="497"/>
      <c r="R143" s="497"/>
      <c r="S143" s="360" t="s">
        <v>62</v>
      </c>
      <c r="T143" s="371">
        <f t="shared" si="10"/>
        <v>7</v>
      </c>
      <c r="U143" s="498">
        <v>3</v>
      </c>
      <c r="V143" s="498">
        <v>2</v>
      </c>
      <c r="W143" s="498">
        <v>2</v>
      </c>
      <c r="X143" s="498">
        <v>0</v>
      </c>
      <c r="Y143" s="498" t="s">
        <v>617</v>
      </c>
      <c r="Z143" s="360" t="s">
        <v>96</v>
      </c>
      <c r="AA143" s="360" t="s">
        <v>132</v>
      </c>
      <c r="AB143" s="360" t="s">
        <v>604</v>
      </c>
      <c r="AC143" s="468"/>
      <c r="AD143" s="360"/>
      <c r="AE143" s="357">
        <f t="shared" si="7"/>
        <v>1605341160</v>
      </c>
      <c r="AF143" s="15">
        <v>3</v>
      </c>
      <c r="AJ143" s="546">
        <f t="shared" si="8"/>
        <v>559365707</v>
      </c>
      <c r="AK143" s="546">
        <v>559365707</v>
      </c>
      <c r="AL143" s="546"/>
      <c r="AM143" s="546"/>
      <c r="AN143" s="546"/>
      <c r="AO143" s="546">
        <f t="shared" si="9"/>
        <v>345121697</v>
      </c>
      <c r="AP143" s="546">
        <v>345121697</v>
      </c>
    </row>
    <row r="144" spans="1:42" s="47" customFormat="1" ht="60" customHeight="1">
      <c r="A144" s="159" t="s">
        <v>49</v>
      </c>
      <c r="B144" s="160" t="s">
        <v>266</v>
      </c>
      <c r="C144" s="160" t="s">
        <v>539</v>
      </c>
      <c r="D144" s="39" t="s">
        <v>561</v>
      </c>
      <c r="E144" s="259" t="s">
        <v>595</v>
      </c>
      <c r="F144" s="29" t="s">
        <v>596</v>
      </c>
      <c r="G144" s="74" t="s">
        <v>597</v>
      </c>
      <c r="H144" s="80" t="s">
        <v>609</v>
      </c>
      <c r="I144" s="74" t="s">
        <v>613</v>
      </c>
      <c r="J144" s="83" t="s">
        <v>614</v>
      </c>
      <c r="K144" s="403">
        <v>2588408000</v>
      </c>
      <c r="L144" s="360" t="s">
        <v>618</v>
      </c>
      <c r="M144" s="375" t="s">
        <v>602</v>
      </c>
      <c r="N144" s="495" t="s">
        <v>616</v>
      </c>
      <c r="O144" s="497"/>
      <c r="P144" s="497"/>
      <c r="Q144" s="497"/>
      <c r="R144" s="497"/>
      <c r="S144" s="360" t="s">
        <v>62</v>
      </c>
      <c r="T144" s="498">
        <f>SUM(U144:X144)</f>
        <v>4</v>
      </c>
      <c r="U144" s="498">
        <v>1</v>
      </c>
      <c r="V144" s="498">
        <v>1</v>
      </c>
      <c r="W144" s="498">
        <v>1</v>
      </c>
      <c r="X144" s="498">
        <v>1</v>
      </c>
      <c r="Y144" s="498" t="s">
        <v>619</v>
      </c>
      <c r="Z144" s="360" t="s">
        <v>245</v>
      </c>
      <c r="AA144" s="360" t="s">
        <v>620</v>
      </c>
      <c r="AB144" s="360" t="s">
        <v>604</v>
      </c>
      <c r="AC144" s="468"/>
      <c r="AD144" s="360"/>
      <c r="AE144" s="357">
        <f>K144</f>
        <v>2588408000</v>
      </c>
      <c r="AF144" s="15">
        <v>0</v>
      </c>
      <c r="AJ144" s="546">
        <f t="shared" si="8"/>
        <v>101620000</v>
      </c>
      <c r="AK144" s="546">
        <v>101620000</v>
      </c>
      <c r="AL144" s="546"/>
      <c r="AM144" s="546"/>
      <c r="AN144" s="546"/>
      <c r="AO144" s="546">
        <f t="shared" si="9"/>
        <v>0</v>
      </c>
      <c r="AP144" s="546">
        <v>0</v>
      </c>
    </row>
    <row r="145" spans="1:42" s="47" customFormat="1" ht="60" customHeight="1">
      <c r="A145" s="78" t="s">
        <v>362</v>
      </c>
      <c r="B145" s="160" t="s">
        <v>266</v>
      </c>
      <c r="C145" s="160" t="s">
        <v>607</v>
      </c>
      <c r="D145" s="39" t="s">
        <v>621</v>
      </c>
      <c r="E145" s="100" t="s">
        <v>622</v>
      </c>
      <c r="F145" s="80" t="s">
        <v>623</v>
      </c>
      <c r="G145" s="75" t="s">
        <v>443</v>
      </c>
      <c r="H145" s="65" t="s">
        <v>598</v>
      </c>
      <c r="I145" s="75" t="s">
        <v>624</v>
      </c>
      <c r="J145" s="79" t="s">
        <v>625</v>
      </c>
      <c r="K145" s="396">
        <v>1017203000</v>
      </c>
      <c r="L145" s="378" t="s">
        <v>158</v>
      </c>
      <c r="M145" s="375" t="s">
        <v>602</v>
      </c>
      <c r="N145" s="378" t="s">
        <v>626</v>
      </c>
      <c r="O145" s="369"/>
      <c r="P145" s="369"/>
      <c r="Q145" s="369"/>
      <c r="R145" s="369"/>
      <c r="S145" s="360" t="s">
        <v>62</v>
      </c>
      <c r="T145" s="371">
        <f t="shared" si="10"/>
        <v>4</v>
      </c>
      <c r="U145" s="360">
        <v>1</v>
      </c>
      <c r="V145" s="360">
        <v>1</v>
      </c>
      <c r="W145" s="360">
        <v>1</v>
      </c>
      <c r="X145" s="360">
        <v>1</v>
      </c>
      <c r="Y145" s="466" t="s">
        <v>627</v>
      </c>
      <c r="Z145" s="360" t="s">
        <v>96</v>
      </c>
      <c r="AA145" s="445" t="s">
        <v>132</v>
      </c>
      <c r="AB145" s="360" t="s">
        <v>266</v>
      </c>
      <c r="AC145" s="468"/>
      <c r="AD145" s="360"/>
      <c r="AE145" s="357">
        <f t="shared" si="7"/>
        <v>1017203000</v>
      </c>
      <c r="AF145" s="15">
        <v>1</v>
      </c>
      <c r="AJ145" s="546">
        <f t="shared" si="8"/>
        <v>280340068</v>
      </c>
      <c r="AK145" s="546">
        <v>280340068</v>
      </c>
      <c r="AL145" s="546"/>
      <c r="AM145" s="546"/>
      <c r="AN145" s="546"/>
      <c r="AO145" s="546">
        <f t="shared" si="9"/>
        <v>216461605</v>
      </c>
      <c r="AP145" s="546">
        <v>216461605</v>
      </c>
    </row>
    <row r="146" spans="1:42" s="47" customFormat="1" ht="60" customHeight="1">
      <c r="A146" s="78" t="s">
        <v>362</v>
      </c>
      <c r="B146" s="160" t="s">
        <v>266</v>
      </c>
      <c r="C146" s="160" t="s">
        <v>607</v>
      </c>
      <c r="D146" s="39" t="s">
        <v>621</v>
      </c>
      <c r="E146" s="100" t="s">
        <v>622</v>
      </c>
      <c r="F146" s="80" t="s">
        <v>623</v>
      </c>
      <c r="G146" s="75" t="s">
        <v>443</v>
      </c>
      <c r="H146" s="65" t="s">
        <v>598</v>
      </c>
      <c r="I146" s="75" t="s">
        <v>624</v>
      </c>
      <c r="J146" s="79" t="s">
        <v>625</v>
      </c>
      <c r="K146" s="396">
        <v>1069707515</v>
      </c>
      <c r="L146" s="378" t="s">
        <v>630</v>
      </c>
      <c r="M146" s="375" t="s">
        <v>602</v>
      </c>
      <c r="N146" s="378" t="s">
        <v>626</v>
      </c>
      <c r="O146" s="369"/>
      <c r="P146" s="369"/>
      <c r="Q146" s="369"/>
      <c r="R146" s="369"/>
      <c r="S146" s="360" t="s">
        <v>62</v>
      </c>
      <c r="T146" s="371">
        <f t="shared" ref="T146:T147" si="11">SUM(U146:X146)</f>
        <v>6</v>
      </c>
      <c r="U146" s="360">
        <v>0</v>
      </c>
      <c r="V146" s="360">
        <v>2</v>
      </c>
      <c r="W146" s="360">
        <v>2</v>
      </c>
      <c r="X146" s="360">
        <v>2</v>
      </c>
      <c r="Y146" s="466" t="s">
        <v>631</v>
      </c>
      <c r="Z146" s="360" t="s">
        <v>96</v>
      </c>
      <c r="AA146" s="445" t="s">
        <v>132</v>
      </c>
      <c r="AB146" s="360" t="s">
        <v>266</v>
      </c>
      <c r="AC146" s="468"/>
      <c r="AD146" s="360"/>
      <c r="AE146" s="357">
        <f t="shared" si="7"/>
        <v>1069707515</v>
      </c>
      <c r="AF146" s="15">
        <v>1</v>
      </c>
      <c r="AJ146" s="546">
        <f t="shared" si="8"/>
        <v>56000000</v>
      </c>
      <c r="AK146" s="546">
        <v>56000000</v>
      </c>
      <c r="AL146" s="546"/>
      <c r="AM146" s="546"/>
      <c r="AN146" s="546"/>
      <c r="AO146" s="546">
        <f t="shared" si="9"/>
        <v>56000000</v>
      </c>
      <c r="AP146" s="546">
        <v>56000000</v>
      </c>
    </row>
    <row r="147" spans="1:42" s="47" customFormat="1" ht="60" customHeight="1">
      <c r="A147" s="78" t="s">
        <v>362</v>
      </c>
      <c r="B147" s="160" t="s">
        <v>266</v>
      </c>
      <c r="C147" s="160" t="s">
        <v>607</v>
      </c>
      <c r="D147" s="39" t="s">
        <v>621</v>
      </c>
      <c r="E147" s="100" t="s">
        <v>622</v>
      </c>
      <c r="F147" s="80" t="s">
        <v>623</v>
      </c>
      <c r="G147" s="75" t="s">
        <v>443</v>
      </c>
      <c r="H147" s="65" t="s">
        <v>598</v>
      </c>
      <c r="I147" s="75" t="s">
        <v>624</v>
      </c>
      <c r="J147" s="79" t="s">
        <v>625</v>
      </c>
      <c r="K147" s="396">
        <v>400000000</v>
      </c>
      <c r="L147" s="378" t="s">
        <v>632</v>
      </c>
      <c r="M147" s="375" t="s">
        <v>602</v>
      </c>
      <c r="N147" s="474" t="s">
        <v>633</v>
      </c>
      <c r="O147" s="360"/>
      <c r="P147" s="371"/>
      <c r="Q147" s="360"/>
      <c r="R147" s="360"/>
      <c r="S147" s="360" t="s">
        <v>62</v>
      </c>
      <c r="T147" s="371">
        <f t="shared" si="11"/>
        <v>4</v>
      </c>
      <c r="U147" s="360">
        <v>1</v>
      </c>
      <c r="V147" s="360">
        <v>1</v>
      </c>
      <c r="W147" s="360">
        <v>1</v>
      </c>
      <c r="X147" s="360">
        <v>1</v>
      </c>
      <c r="Y147" s="360" t="s">
        <v>634</v>
      </c>
      <c r="Z147" s="499" t="s">
        <v>124</v>
      </c>
      <c r="AA147" s="357"/>
      <c r="AB147" s="360" t="s">
        <v>266</v>
      </c>
      <c r="AC147" s="368"/>
      <c r="AD147" s="360"/>
      <c r="AE147" s="357">
        <f t="shared" si="7"/>
        <v>400000000</v>
      </c>
      <c r="AF147" s="15">
        <v>0</v>
      </c>
      <c r="AJ147" s="546">
        <f t="shared" si="8"/>
        <v>0</v>
      </c>
      <c r="AK147" s="546"/>
      <c r="AL147" s="546"/>
      <c r="AM147" s="546"/>
      <c r="AN147" s="546"/>
      <c r="AO147" s="546">
        <f t="shared" si="9"/>
        <v>0</v>
      </c>
      <c r="AP147" s="546"/>
    </row>
    <row r="148" spans="1:42" s="47" customFormat="1" ht="60" customHeight="1">
      <c r="A148" s="78" t="s">
        <v>362</v>
      </c>
      <c r="B148" s="160" t="s">
        <v>266</v>
      </c>
      <c r="C148" s="160" t="s">
        <v>607</v>
      </c>
      <c r="D148" s="39" t="s">
        <v>621</v>
      </c>
      <c r="E148" s="100" t="s">
        <v>622</v>
      </c>
      <c r="F148" s="80" t="s">
        <v>623</v>
      </c>
      <c r="G148" s="75" t="s">
        <v>443</v>
      </c>
      <c r="H148" s="65" t="s">
        <v>598</v>
      </c>
      <c r="I148" s="75" t="s">
        <v>624</v>
      </c>
      <c r="J148" s="79" t="s">
        <v>625</v>
      </c>
      <c r="K148" s="396">
        <v>261250000</v>
      </c>
      <c r="L148" s="378" t="s">
        <v>632</v>
      </c>
      <c r="M148" s="375" t="s">
        <v>602</v>
      </c>
      <c r="N148" s="474" t="s">
        <v>633</v>
      </c>
      <c r="O148" s="371"/>
      <c r="P148" s="371"/>
      <c r="Q148" s="371"/>
      <c r="R148" s="371"/>
      <c r="S148" s="360" t="s">
        <v>62</v>
      </c>
      <c r="T148" s="371">
        <f t="shared" si="10"/>
        <v>4</v>
      </c>
      <c r="U148" s="360">
        <v>1</v>
      </c>
      <c r="V148" s="360">
        <v>1</v>
      </c>
      <c r="W148" s="360">
        <v>1</v>
      </c>
      <c r="X148" s="360">
        <v>1</v>
      </c>
      <c r="Y148" s="466" t="s">
        <v>635</v>
      </c>
      <c r="Z148" s="360" t="s">
        <v>96</v>
      </c>
      <c r="AA148" s="445" t="s">
        <v>132</v>
      </c>
      <c r="AB148" s="360" t="s">
        <v>266</v>
      </c>
      <c r="AC148" s="468"/>
      <c r="AD148" s="360"/>
      <c r="AE148" s="357">
        <f t="shared" si="7"/>
        <v>261250000</v>
      </c>
      <c r="AF148" s="15">
        <v>0</v>
      </c>
      <c r="AJ148" s="546">
        <f t="shared" si="8"/>
        <v>0</v>
      </c>
      <c r="AK148" s="546"/>
      <c r="AL148" s="546"/>
      <c r="AM148" s="546"/>
      <c r="AN148" s="546"/>
      <c r="AO148" s="546">
        <f t="shared" si="9"/>
        <v>0</v>
      </c>
      <c r="AP148" s="546"/>
    </row>
    <row r="149" spans="1:42" s="47" customFormat="1" ht="60" customHeight="1">
      <c r="A149" s="78" t="s">
        <v>362</v>
      </c>
      <c r="B149" s="160" t="s">
        <v>266</v>
      </c>
      <c r="C149" s="160" t="s">
        <v>607</v>
      </c>
      <c r="D149" s="39" t="s">
        <v>621</v>
      </c>
      <c r="E149" s="100" t="s">
        <v>622</v>
      </c>
      <c r="F149" s="80" t="s">
        <v>623</v>
      </c>
      <c r="G149" s="75" t="s">
        <v>443</v>
      </c>
      <c r="H149" s="65" t="s">
        <v>598</v>
      </c>
      <c r="I149" s="75" t="s">
        <v>624</v>
      </c>
      <c r="J149" s="79" t="s">
        <v>625</v>
      </c>
      <c r="K149" s="404">
        <v>2000000000</v>
      </c>
      <c r="L149" s="378" t="s">
        <v>636</v>
      </c>
      <c r="M149" s="375" t="s">
        <v>602</v>
      </c>
      <c r="N149" s="378" t="s">
        <v>626</v>
      </c>
      <c r="O149" s="371"/>
      <c r="P149" s="371"/>
      <c r="Q149" s="371"/>
      <c r="R149" s="371"/>
      <c r="S149" s="360" t="s">
        <v>62</v>
      </c>
      <c r="T149" s="371">
        <f t="shared" si="10"/>
        <v>2</v>
      </c>
      <c r="U149" s="360">
        <v>0</v>
      </c>
      <c r="V149" s="360">
        <v>1</v>
      </c>
      <c r="W149" s="360">
        <v>1</v>
      </c>
      <c r="X149" s="360">
        <v>0</v>
      </c>
      <c r="Y149" s="500" t="s">
        <v>637</v>
      </c>
      <c r="Z149" s="499" t="s">
        <v>124</v>
      </c>
      <c r="AA149" s="445"/>
      <c r="AB149" s="360" t="s">
        <v>266</v>
      </c>
      <c r="AC149" s="468"/>
      <c r="AD149" s="360"/>
      <c r="AE149" s="357">
        <f t="shared" ref="AE149:AE220" si="12">K149</f>
        <v>2000000000</v>
      </c>
      <c r="AF149" s="15">
        <v>1</v>
      </c>
      <c r="AJ149" s="546">
        <f t="shared" ref="AJ149:AJ212" si="13">AK149+AL149+AM149+AN149</f>
        <v>0</v>
      </c>
      <c r="AK149" s="546"/>
      <c r="AL149" s="546"/>
      <c r="AM149" s="546"/>
      <c r="AN149" s="546"/>
      <c r="AO149" s="546">
        <f t="shared" ref="AO149:AO212" si="14">+AP149+AQ149+AR149+AS149</f>
        <v>0</v>
      </c>
      <c r="AP149" s="546"/>
    </row>
    <row r="150" spans="1:42" s="47" customFormat="1" ht="60" customHeight="1">
      <c r="A150" s="78" t="s">
        <v>362</v>
      </c>
      <c r="B150" s="160" t="s">
        <v>266</v>
      </c>
      <c r="C150" s="160" t="s">
        <v>607</v>
      </c>
      <c r="D150" s="39" t="s">
        <v>621</v>
      </c>
      <c r="E150" s="100" t="s">
        <v>622</v>
      </c>
      <c r="F150" s="80" t="s">
        <v>623</v>
      </c>
      <c r="G150" s="75" t="s">
        <v>443</v>
      </c>
      <c r="H150" s="65" t="s">
        <v>598</v>
      </c>
      <c r="I150" s="75" t="s">
        <v>624</v>
      </c>
      <c r="J150" s="79" t="s">
        <v>625</v>
      </c>
      <c r="K150" s="405">
        <v>4031459394</v>
      </c>
      <c r="L150" s="378" t="s">
        <v>636</v>
      </c>
      <c r="M150" s="375" t="s">
        <v>602</v>
      </c>
      <c r="N150" s="378" t="s">
        <v>626</v>
      </c>
      <c r="O150" s="369"/>
      <c r="P150" s="369"/>
      <c r="Q150" s="369"/>
      <c r="R150" s="369"/>
      <c r="S150" s="360" t="s">
        <v>62</v>
      </c>
      <c r="T150" s="371">
        <f t="shared" ref="T150" si="15">SUM(U150:X150)</f>
        <v>2</v>
      </c>
      <c r="U150" s="360">
        <v>0</v>
      </c>
      <c r="V150" s="360">
        <v>1</v>
      </c>
      <c r="W150" s="360">
        <v>1</v>
      </c>
      <c r="X150" s="360">
        <v>0</v>
      </c>
      <c r="Y150" s="501" t="s">
        <v>638</v>
      </c>
      <c r="Z150" s="502" t="s">
        <v>96</v>
      </c>
      <c r="AA150" s="445" t="s">
        <v>132</v>
      </c>
      <c r="AB150" s="360" t="s">
        <v>266</v>
      </c>
      <c r="AC150" s="468"/>
      <c r="AD150" s="360"/>
      <c r="AE150" s="357">
        <f t="shared" si="12"/>
        <v>4031459394</v>
      </c>
      <c r="AF150" s="15">
        <v>1</v>
      </c>
      <c r="AJ150" s="546">
        <f t="shared" si="13"/>
        <v>98500000</v>
      </c>
      <c r="AK150" s="546">
        <v>98500000</v>
      </c>
      <c r="AL150" s="546"/>
      <c r="AM150" s="546"/>
      <c r="AN150" s="546"/>
      <c r="AO150" s="546">
        <f t="shared" si="14"/>
        <v>56500000</v>
      </c>
      <c r="AP150" s="546">
        <v>56500000</v>
      </c>
    </row>
    <row r="151" spans="1:42" s="47" customFormat="1" ht="60" customHeight="1">
      <c r="A151" s="78" t="s">
        <v>362</v>
      </c>
      <c r="B151" s="160" t="s">
        <v>266</v>
      </c>
      <c r="C151" s="160" t="s">
        <v>607</v>
      </c>
      <c r="D151" s="39" t="s">
        <v>621</v>
      </c>
      <c r="E151" s="100" t="s">
        <v>622</v>
      </c>
      <c r="F151" s="80" t="s">
        <v>623</v>
      </c>
      <c r="G151" s="75" t="s">
        <v>443</v>
      </c>
      <c r="H151" s="65" t="s">
        <v>598</v>
      </c>
      <c r="I151" s="75" t="s">
        <v>624</v>
      </c>
      <c r="J151" s="79" t="s">
        <v>625</v>
      </c>
      <c r="K151" s="396">
        <v>110448000</v>
      </c>
      <c r="L151" s="378" t="s">
        <v>639</v>
      </c>
      <c r="M151" s="375" t="s">
        <v>602</v>
      </c>
      <c r="N151" s="474" t="s">
        <v>274</v>
      </c>
      <c r="O151" s="369"/>
      <c r="P151" s="369"/>
      <c r="Q151" s="369"/>
      <c r="R151" s="369"/>
      <c r="S151" s="360" t="s">
        <v>62</v>
      </c>
      <c r="T151" s="371">
        <f t="shared" si="10"/>
        <v>4</v>
      </c>
      <c r="U151" s="360">
        <v>1</v>
      </c>
      <c r="V151" s="360">
        <v>1</v>
      </c>
      <c r="W151" s="360">
        <v>1</v>
      </c>
      <c r="X151" s="360">
        <v>1</v>
      </c>
      <c r="Y151" s="501" t="s">
        <v>640</v>
      </c>
      <c r="Z151" s="502" t="s">
        <v>64</v>
      </c>
      <c r="AA151" s="368" t="s">
        <v>65</v>
      </c>
      <c r="AB151" s="360" t="s">
        <v>266</v>
      </c>
      <c r="AC151" s="468"/>
      <c r="AD151" s="360"/>
      <c r="AE151" s="357">
        <f t="shared" si="12"/>
        <v>110448000</v>
      </c>
      <c r="AF151" s="15">
        <v>1</v>
      </c>
      <c r="AJ151" s="546">
        <f t="shared" si="13"/>
        <v>23674637</v>
      </c>
      <c r="AK151" s="546">
        <v>23674637</v>
      </c>
      <c r="AL151" s="546"/>
      <c r="AM151" s="546"/>
      <c r="AN151" s="546"/>
      <c r="AO151" s="546">
        <f t="shared" si="14"/>
        <v>23674637</v>
      </c>
      <c r="AP151" s="546">
        <v>23674637</v>
      </c>
    </row>
    <row r="152" spans="1:42" s="47" customFormat="1" ht="60" customHeight="1">
      <c r="A152" s="78" t="s">
        <v>362</v>
      </c>
      <c r="B152" s="162" t="s">
        <v>266</v>
      </c>
      <c r="C152" s="162" t="s">
        <v>607</v>
      </c>
      <c r="D152" s="39" t="s">
        <v>621</v>
      </c>
      <c r="E152" s="100" t="s">
        <v>622</v>
      </c>
      <c r="F152" s="80" t="s">
        <v>623</v>
      </c>
      <c r="G152" s="75" t="s">
        <v>443</v>
      </c>
      <c r="H152" s="65" t="s">
        <v>598</v>
      </c>
      <c r="I152" s="75" t="s">
        <v>624</v>
      </c>
      <c r="J152" s="79" t="s">
        <v>625</v>
      </c>
      <c r="K152" s="405">
        <f>50000000+7832424687</f>
        <v>7882424687</v>
      </c>
      <c r="L152" s="378" t="s">
        <v>641</v>
      </c>
      <c r="M152" s="378" t="s">
        <v>642</v>
      </c>
      <c r="N152" s="378" t="s">
        <v>626</v>
      </c>
      <c r="O152" s="371"/>
      <c r="P152" s="371"/>
      <c r="Q152" s="371"/>
      <c r="R152" s="371"/>
      <c r="S152" s="360" t="s">
        <v>62</v>
      </c>
      <c r="T152" s="371">
        <f t="shared" si="10"/>
        <v>4</v>
      </c>
      <c r="U152" s="360">
        <v>1</v>
      </c>
      <c r="V152" s="360">
        <v>1</v>
      </c>
      <c r="W152" s="360">
        <v>1</v>
      </c>
      <c r="X152" s="360">
        <v>1</v>
      </c>
      <c r="Y152" s="501" t="s">
        <v>643</v>
      </c>
      <c r="Z152" s="502" t="s">
        <v>245</v>
      </c>
      <c r="AA152" s="368"/>
      <c r="AB152" s="360" t="s">
        <v>266</v>
      </c>
      <c r="AC152" s="452"/>
      <c r="AD152" s="360"/>
      <c r="AE152" s="357">
        <f t="shared" si="12"/>
        <v>7882424687</v>
      </c>
      <c r="AF152" s="15">
        <v>1</v>
      </c>
      <c r="AJ152" s="546">
        <f t="shared" si="13"/>
        <v>0</v>
      </c>
      <c r="AK152" s="546"/>
      <c r="AL152" s="546"/>
      <c r="AM152" s="546"/>
      <c r="AN152" s="546"/>
      <c r="AO152" s="546">
        <f t="shared" si="14"/>
        <v>0</v>
      </c>
      <c r="AP152" s="546"/>
    </row>
    <row r="153" spans="1:42" s="47" customFormat="1" ht="60" customHeight="1">
      <c r="A153" s="78" t="s">
        <v>362</v>
      </c>
      <c r="B153" s="162" t="s">
        <v>266</v>
      </c>
      <c r="C153" s="162" t="s">
        <v>607</v>
      </c>
      <c r="D153" s="39" t="s">
        <v>621</v>
      </c>
      <c r="E153" s="100" t="s">
        <v>622</v>
      </c>
      <c r="F153" s="80" t="s">
        <v>623</v>
      </c>
      <c r="G153" s="75" t="s">
        <v>443</v>
      </c>
      <c r="H153" s="65" t="s">
        <v>598</v>
      </c>
      <c r="I153" s="75" t="s">
        <v>624</v>
      </c>
      <c r="J153" s="79" t="s">
        <v>625</v>
      </c>
      <c r="K153" s="406">
        <v>2713315685</v>
      </c>
      <c r="L153" s="378" t="s">
        <v>641</v>
      </c>
      <c r="M153" s="378" t="s">
        <v>642</v>
      </c>
      <c r="N153" s="378" t="s">
        <v>626</v>
      </c>
      <c r="O153" s="371"/>
      <c r="P153" s="371"/>
      <c r="Q153" s="371"/>
      <c r="R153" s="371"/>
      <c r="S153" s="360" t="s">
        <v>62</v>
      </c>
      <c r="T153" s="371">
        <f t="shared" si="10"/>
        <v>4</v>
      </c>
      <c r="U153" s="360">
        <v>1</v>
      </c>
      <c r="V153" s="360">
        <v>1</v>
      </c>
      <c r="W153" s="360">
        <v>1</v>
      </c>
      <c r="X153" s="360">
        <v>1</v>
      </c>
      <c r="Y153" s="501" t="s">
        <v>644</v>
      </c>
      <c r="Z153" s="502" t="s">
        <v>96</v>
      </c>
      <c r="AA153" s="445" t="s">
        <v>645</v>
      </c>
      <c r="AB153" s="360" t="s">
        <v>266</v>
      </c>
      <c r="AC153" s="360"/>
      <c r="AD153" s="360"/>
      <c r="AE153" s="357">
        <f t="shared" si="12"/>
        <v>2713315685</v>
      </c>
      <c r="AF153" s="15">
        <v>1</v>
      </c>
      <c r="AJ153" s="546">
        <f t="shared" si="13"/>
        <v>0</v>
      </c>
      <c r="AK153" s="546"/>
      <c r="AL153" s="546"/>
      <c r="AM153" s="546"/>
      <c r="AN153" s="546"/>
      <c r="AO153" s="546">
        <f t="shared" si="14"/>
        <v>0</v>
      </c>
      <c r="AP153" s="546"/>
    </row>
    <row r="154" spans="1:42" s="47" customFormat="1" ht="60" customHeight="1">
      <c r="A154" s="78" t="s">
        <v>362</v>
      </c>
      <c r="B154" s="162" t="s">
        <v>266</v>
      </c>
      <c r="C154" s="162" t="s">
        <v>607</v>
      </c>
      <c r="D154" s="39" t="s">
        <v>621</v>
      </c>
      <c r="E154" s="100" t="s">
        <v>622</v>
      </c>
      <c r="F154" s="80" t="s">
        <v>623</v>
      </c>
      <c r="G154" s="75" t="s">
        <v>443</v>
      </c>
      <c r="H154" s="65" t="s">
        <v>598</v>
      </c>
      <c r="I154" s="75" t="s">
        <v>624</v>
      </c>
      <c r="J154" s="79" t="s">
        <v>625</v>
      </c>
      <c r="K154" s="399">
        <f>20588990483+6027159827</f>
        <v>26616150310</v>
      </c>
      <c r="L154" s="378" t="s">
        <v>646</v>
      </c>
      <c r="M154" s="378" t="s">
        <v>642</v>
      </c>
      <c r="N154" s="378" t="s">
        <v>626</v>
      </c>
      <c r="O154" s="371"/>
      <c r="P154" s="371"/>
      <c r="Q154" s="371"/>
      <c r="R154" s="371"/>
      <c r="S154" s="360" t="s">
        <v>62</v>
      </c>
      <c r="T154" s="371">
        <f t="shared" si="10"/>
        <v>4</v>
      </c>
      <c r="U154" s="378">
        <v>1</v>
      </c>
      <c r="V154" s="378">
        <v>1</v>
      </c>
      <c r="W154" s="378">
        <v>1</v>
      </c>
      <c r="X154" s="378">
        <v>1</v>
      </c>
      <c r="Y154" s="501" t="s">
        <v>647</v>
      </c>
      <c r="Z154" s="502" t="s">
        <v>124</v>
      </c>
      <c r="AA154" s="360" t="s">
        <v>648</v>
      </c>
      <c r="AB154" s="360" t="s">
        <v>266</v>
      </c>
      <c r="AC154" s="468"/>
      <c r="AD154" s="360"/>
      <c r="AE154" s="357">
        <f t="shared" si="12"/>
        <v>26616150310</v>
      </c>
      <c r="AF154" s="15">
        <v>0</v>
      </c>
      <c r="AJ154" s="546">
        <f t="shared" si="13"/>
        <v>0</v>
      </c>
      <c r="AK154" s="546"/>
      <c r="AL154" s="546"/>
      <c r="AM154" s="546"/>
      <c r="AN154" s="546"/>
      <c r="AO154" s="546">
        <f t="shared" si="14"/>
        <v>0</v>
      </c>
      <c r="AP154" s="546"/>
    </row>
    <row r="155" spans="1:42" s="47" customFormat="1" ht="60" customHeight="1">
      <c r="A155" s="78" t="s">
        <v>362</v>
      </c>
      <c r="B155" s="162" t="s">
        <v>266</v>
      </c>
      <c r="C155" s="162" t="s">
        <v>607</v>
      </c>
      <c r="D155" s="39" t="s">
        <v>621</v>
      </c>
      <c r="E155" s="100" t="s">
        <v>622</v>
      </c>
      <c r="F155" s="80" t="s">
        <v>623</v>
      </c>
      <c r="G155" s="75" t="s">
        <v>443</v>
      </c>
      <c r="H155" s="65" t="s">
        <v>598</v>
      </c>
      <c r="I155" s="75" t="s">
        <v>624</v>
      </c>
      <c r="J155" s="79" t="s">
        <v>625</v>
      </c>
      <c r="K155" s="407">
        <v>29040744424</v>
      </c>
      <c r="L155" s="378" t="s">
        <v>649</v>
      </c>
      <c r="M155" s="378" t="s">
        <v>642</v>
      </c>
      <c r="N155" s="378" t="s">
        <v>626</v>
      </c>
      <c r="O155" s="371"/>
      <c r="P155" s="371"/>
      <c r="Q155" s="371"/>
      <c r="R155" s="371"/>
      <c r="S155" s="360" t="s">
        <v>62</v>
      </c>
      <c r="T155" s="371">
        <f t="shared" si="10"/>
        <v>6</v>
      </c>
      <c r="U155" s="378">
        <v>1</v>
      </c>
      <c r="V155" s="378">
        <v>2</v>
      </c>
      <c r="W155" s="378">
        <v>1</v>
      </c>
      <c r="X155" s="378">
        <v>2</v>
      </c>
      <c r="Y155" s="501" t="s">
        <v>650</v>
      </c>
      <c r="Z155" s="502" t="s">
        <v>96</v>
      </c>
      <c r="AA155" s="445" t="s">
        <v>132</v>
      </c>
      <c r="AB155" s="360" t="s">
        <v>266</v>
      </c>
      <c r="AC155" s="468"/>
      <c r="AD155" s="360"/>
      <c r="AE155" s="357">
        <f t="shared" si="12"/>
        <v>29040744424</v>
      </c>
      <c r="AF155" s="15">
        <v>0</v>
      </c>
      <c r="AJ155" s="546">
        <f t="shared" si="13"/>
        <v>0</v>
      </c>
      <c r="AK155" s="546"/>
      <c r="AL155" s="546"/>
      <c r="AM155" s="546"/>
      <c r="AN155" s="546"/>
      <c r="AO155" s="546">
        <f t="shared" si="14"/>
        <v>0</v>
      </c>
      <c r="AP155" s="546"/>
    </row>
    <row r="156" spans="1:42" s="47" customFormat="1" ht="60" customHeight="1">
      <c r="A156" s="78" t="s">
        <v>362</v>
      </c>
      <c r="B156" s="162" t="s">
        <v>266</v>
      </c>
      <c r="C156" s="162" t="s">
        <v>607</v>
      </c>
      <c r="D156" s="39" t="s">
        <v>621</v>
      </c>
      <c r="E156" s="100" t="s">
        <v>622</v>
      </c>
      <c r="F156" s="80" t="s">
        <v>623</v>
      </c>
      <c r="G156" s="75" t="s">
        <v>443</v>
      </c>
      <c r="H156" s="65" t="s">
        <v>598</v>
      </c>
      <c r="I156" s="75" t="s">
        <v>624</v>
      </c>
      <c r="J156" s="79" t="s">
        <v>625</v>
      </c>
      <c r="K156" s="407">
        <f>1439511672+120134165</f>
        <v>1559645837</v>
      </c>
      <c r="L156" s="378" t="s">
        <v>649</v>
      </c>
      <c r="M156" s="378" t="s">
        <v>642</v>
      </c>
      <c r="N156" s="378" t="s">
        <v>626</v>
      </c>
      <c r="O156" s="371"/>
      <c r="P156" s="371"/>
      <c r="Q156" s="371"/>
      <c r="R156" s="371"/>
      <c r="S156" s="360" t="s">
        <v>62</v>
      </c>
      <c r="T156" s="371">
        <f t="shared" si="10"/>
        <v>6</v>
      </c>
      <c r="U156" s="378">
        <v>1</v>
      </c>
      <c r="V156" s="378">
        <v>2</v>
      </c>
      <c r="W156" s="378">
        <v>1</v>
      </c>
      <c r="X156" s="378">
        <v>2</v>
      </c>
      <c r="Y156" s="501" t="s">
        <v>652</v>
      </c>
      <c r="Z156" s="502" t="s">
        <v>124</v>
      </c>
      <c r="AA156" s="360" t="s">
        <v>653</v>
      </c>
      <c r="AB156" s="360" t="s">
        <v>266</v>
      </c>
      <c r="AC156" s="468"/>
      <c r="AD156" s="360"/>
      <c r="AE156" s="357">
        <f t="shared" si="12"/>
        <v>1559645837</v>
      </c>
      <c r="AF156" s="15">
        <v>0</v>
      </c>
      <c r="AJ156" s="546">
        <f t="shared" si="13"/>
        <v>0</v>
      </c>
      <c r="AK156" s="546"/>
      <c r="AL156" s="546"/>
      <c r="AM156" s="546"/>
      <c r="AN156" s="546"/>
      <c r="AO156" s="546">
        <f t="shared" si="14"/>
        <v>0</v>
      </c>
      <c r="AP156" s="546"/>
    </row>
    <row r="157" spans="1:42" s="47" customFormat="1" ht="60" customHeight="1">
      <c r="A157" s="78" t="s">
        <v>362</v>
      </c>
      <c r="B157" s="162" t="s">
        <v>266</v>
      </c>
      <c r="C157" s="162" t="s">
        <v>607</v>
      </c>
      <c r="D157" s="39" t="s">
        <v>621</v>
      </c>
      <c r="E157" s="100" t="s">
        <v>622</v>
      </c>
      <c r="F157" s="80" t="s">
        <v>623</v>
      </c>
      <c r="G157" s="75" t="s">
        <v>443</v>
      </c>
      <c r="H157" s="65" t="s">
        <v>598</v>
      </c>
      <c r="I157" s="75" t="s">
        <v>624</v>
      </c>
      <c r="J157" s="79" t="s">
        <v>625</v>
      </c>
      <c r="K157" s="407">
        <v>9767752681</v>
      </c>
      <c r="L157" s="378" t="s">
        <v>654</v>
      </c>
      <c r="M157" s="378" t="s">
        <v>642</v>
      </c>
      <c r="N157" s="378" t="s">
        <v>626</v>
      </c>
      <c r="O157" s="371">
        <v>1</v>
      </c>
      <c r="P157" s="371">
        <v>2</v>
      </c>
      <c r="Q157" s="371">
        <v>3</v>
      </c>
      <c r="R157" s="371">
        <v>3</v>
      </c>
      <c r="S157" s="360" t="s">
        <v>62</v>
      </c>
      <c r="T157" s="371">
        <f t="shared" ref="T157:T158" si="16">SUM(U157:X157)</f>
        <v>9</v>
      </c>
      <c r="U157" s="371">
        <v>1</v>
      </c>
      <c r="V157" s="371">
        <v>2</v>
      </c>
      <c r="W157" s="371">
        <v>3</v>
      </c>
      <c r="X157" s="371">
        <v>3</v>
      </c>
      <c r="Y157" s="501" t="s">
        <v>655</v>
      </c>
      <c r="Z157" s="502" t="s">
        <v>124</v>
      </c>
      <c r="AA157" s="360"/>
      <c r="AB157" s="360" t="s">
        <v>266</v>
      </c>
      <c r="AC157" s="468"/>
      <c r="AD157" s="360"/>
      <c r="AE157" s="357">
        <f t="shared" si="12"/>
        <v>9767752681</v>
      </c>
      <c r="AF157" s="15">
        <v>0</v>
      </c>
      <c r="AJ157" s="546">
        <f t="shared" si="13"/>
        <v>15300000</v>
      </c>
      <c r="AK157" s="546">
        <v>15300000</v>
      </c>
      <c r="AL157" s="546"/>
      <c r="AM157" s="546"/>
      <c r="AN157" s="546"/>
      <c r="AO157" s="546">
        <f t="shared" si="14"/>
        <v>0</v>
      </c>
      <c r="AP157" s="546">
        <v>0</v>
      </c>
    </row>
    <row r="158" spans="1:42" s="47" customFormat="1" ht="60" customHeight="1">
      <c r="A158" s="78" t="s">
        <v>362</v>
      </c>
      <c r="B158" s="162" t="s">
        <v>266</v>
      </c>
      <c r="C158" s="162" t="s">
        <v>607</v>
      </c>
      <c r="D158" s="39" t="s">
        <v>621</v>
      </c>
      <c r="E158" s="100" t="s">
        <v>622</v>
      </c>
      <c r="F158" s="80" t="s">
        <v>623</v>
      </c>
      <c r="G158" s="75" t="s">
        <v>443</v>
      </c>
      <c r="H158" s="65" t="s">
        <v>598</v>
      </c>
      <c r="I158" s="75" t="s">
        <v>624</v>
      </c>
      <c r="J158" s="79" t="s">
        <v>625</v>
      </c>
      <c r="K158" s="407">
        <v>3395898606</v>
      </c>
      <c r="L158" s="378" t="s">
        <v>654</v>
      </c>
      <c r="M158" s="378" t="s">
        <v>642</v>
      </c>
      <c r="N158" s="378" t="s">
        <v>626</v>
      </c>
      <c r="O158" s="371">
        <v>1</v>
      </c>
      <c r="P158" s="371">
        <v>2</v>
      </c>
      <c r="Q158" s="371">
        <v>3</v>
      </c>
      <c r="R158" s="371">
        <v>3</v>
      </c>
      <c r="S158" s="360" t="s">
        <v>62</v>
      </c>
      <c r="T158" s="371">
        <f t="shared" si="16"/>
        <v>9</v>
      </c>
      <c r="U158" s="371">
        <v>1</v>
      </c>
      <c r="V158" s="371">
        <v>2</v>
      </c>
      <c r="W158" s="371">
        <v>3</v>
      </c>
      <c r="X158" s="371">
        <v>3</v>
      </c>
      <c r="Y158" s="501" t="s">
        <v>656</v>
      </c>
      <c r="Z158" s="502" t="s">
        <v>96</v>
      </c>
      <c r="AA158" s="360"/>
      <c r="AB158" s="360" t="s">
        <v>266</v>
      </c>
      <c r="AC158" s="468"/>
      <c r="AD158" s="360"/>
      <c r="AE158" s="357">
        <f t="shared" si="12"/>
        <v>3395898606</v>
      </c>
      <c r="AF158" s="15">
        <v>0</v>
      </c>
      <c r="AJ158" s="546">
        <f t="shared" si="13"/>
        <v>0</v>
      </c>
      <c r="AK158" s="546"/>
      <c r="AL158" s="546"/>
      <c r="AM158" s="546"/>
      <c r="AN158" s="546"/>
      <c r="AO158" s="546">
        <f t="shared" si="14"/>
        <v>0</v>
      </c>
      <c r="AP158" s="546"/>
    </row>
    <row r="159" spans="1:42" s="47" customFormat="1" ht="60" customHeight="1">
      <c r="A159" s="78" t="s">
        <v>362</v>
      </c>
      <c r="B159" s="162" t="s">
        <v>266</v>
      </c>
      <c r="C159" s="162" t="s">
        <v>607</v>
      </c>
      <c r="D159" s="39" t="s">
        <v>621</v>
      </c>
      <c r="E159" s="100" t="s">
        <v>622</v>
      </c>
      <c r="F159" s="80" t="s">
        <v>623</v>
      </c>
      <c r="G159" s="75" t="s">
        <v>443</v>
      </c>
      <c r="H159" s="65" t="s">
        <v>598</v>
      </c>
      <c r="I159" s="75" t="s">
        <v>624</v>
      </c>
      <c r="J159" s="79" t="s">
        <v>625</v>
      </c>
      <c r="K159" s="407">
        <v>12000000000</v>
      </c>
      <c r="L159" s="378" t="s">
        <v>654</v>
      </c>
      <c r="M159" s="378" t="s">
        <v>642</v>
      </c>
      <c r="N159" s="378" t="s">
        <v>626</v>
      </c>
      <c r="O159" s="371"/>
      <c r="P159" s="371"/>
      <c r="Q159" s="371"/>
      <c r="R159" s="371"/>
      <c r="S159" s="360" t="s">
        <v>62</v>
      </c>
      <c r="T159" s="371">
        <f t="shared" si="10"/>
        <v>9</v>
      </c>
      <c r="U159" s="371">
        <v>1</v>
      </c>
      <c r="V159" s="371">
        <v>2</v>
      </c>
      <c r="W159" s="371">
        <v>3</v>
      </c>
      <c r="X159" s="371">
        <v>3</v>
      </c>
      <c r="Y159" s="501" t="s">
        <v>657</v>
      </c>
      <c r="Z159" s="502" t="s">
        <v>245</v>
      </c>
      <c r="AA159" s="360" t="s">
        <v>653</v>
      </c>
      <c r="AB159" s="360" t="s">
        <v>266</v>
      </c>
      <c r="AC159" s="360"/>
      <c r="AD159" s="360"/>
      <c r="AE159" s="357">
        <f t="shared" si="12"/>
        <v>12000000000</v>
      </c>
      <c r="AF159" s="15">
        <v>0</v>
      </c>
      <c r="AJ159" s="546">
        <f t="shared" si="13"/>
        <v>0</v>
      </c>
      <c r="AK159" s="546"/>
      <c r="AL159" s="546"/>
      <c r="AM159" s="546"/>
      <c r="AN159" s="546"/>
      <c r="AO159" s="546">
        <f t="shared" si="14"/>
        <v>0</v>
      </c>
      <c r="AP159" s="546"/>
    </row>
    <row r="160" spans="1:42" s="47" customFormat="1" ht="60" customHeight="1">
      <c r="A160" s="78" t="s">
        <v>362</v>
      </c>
      <c r="B160" s="160" t="s">
        <v>266</v>
      </c>
      <c r="C160" s="160" t="s">
        <v>607</v>
      </c>
      <c r="D160" s="39" t="s">
        <v>621</v>
      </c>
      <c r="E160" s="100" t="s">
        <v>622</v>
      </c>
      <c r="F160" s="80" t="s">
        <v>623</v>
      </c>
      <c r="G160" s="75" t="s">
        <v>443</v>
      </c>
      <c r="H160" s="65" t="s">
        <v>598</v>
      </c>
      <c r="I160" s="75" t="s">
        <v>624</v>
      </c>
      <c r="J160" s="79" t="s">
        <v>625</v>
      </c>
      <c r="K160" s="408">
        <v>3852305422</v>
      </c>
      <c r="L160" s="409" t="s">
        <v>658</v>
      </c>
      <c r="M160" s="378" t="s">
        <v>642</v>
      </c>
      <c r="N160" s="378" t="s">
        <v>626</v>
      </c>
      <c r="O160" s="371">
        <v>0</v>
      </c>
      <c r="P160" s="371">
        <v>4</v>
      </c>
      <c r="Q160" s="371">
        <v>4</v>
      </c>
      <c r="R160" s="371">
        <v>4</v>
      </c>
      <c r="S160" s="360" t="s">
        <v>62</v>
      </c>
      <c r="T160" s="371">
        <f t="shared" ref="T160:T161" si="17">SUM(U160:X160)</f>
        <v>12</v>
      </c>
      <c r="U160" s="371">
        <v>0</v>
      </c>
      <c r="V160" s="371">
        <v>4</v>
      </c>
      <c r="W160" s="371">
        <v>4</v>
      </c>
      <c r="X160" s="371">
        <v>4</v>
      </c>
      <c r="Y160" s="501" t="s">
        <v>659</v>
      </c>
      <c r="Z160" s="502" t="s">
        <v>96</v>
      </c>
      <c r="AA160" s="360"/>
      <c r="AB160" s="360" t="s">
        <v>266</v>
      </c>
      <c r="AC160" s="360"/>
      <c r="AD160" s="360"/>
      <c r="AE160" s="357">
        <f t="shared" si="12"/>
        <v>3852305422</v>
      </c>
      <c r="AF160" s="15">
        <v>0</v>
      </c>
      <c r="AJ160" s="546">
        <f t="shared" si="13"/>
        <v>895178064</v>
      </c>
      <c r="AK160" s="546">
        <v>895178064</v>
      </c>
      <c r="AL160" s="546"/>
      <c r="AM160" s="546"/>
      <c r="AN160" s="546"/>
      <c r="AO160" s="546">
        <f t="shared" si="14"/>
        <v>0</v>
      </c>
      <c r="AP160" s="546">
        <v>0</v>
      </c>
    </row>
    <row r="161" spans="1:42" s="47" customFormat="1" ht="60" customHeight="1">
      <c r="A161" s="78" t="s">
        <v>362</v>
      </c>
      <c r="B161" s="160" t="s">
        <v>266</v>
      </c>
      <c r="C161" s="160" t="s">
        <v>607</v>
      </c>
      <c r="D161" s="39" t="s">
        <v>621</v>
      </c>
      <c r="E161" s="100" t="s">
        <v>622</v>
      </c>
      <c r="F161" s="80" t="s">
        <v>623</v>
      </c>
      <c r="G161" s="75" t="s">
        <v>443</v>
      </c>
      <c r="H161" s="65" t="s">
        <v>598</v>
      </c>
      <c r="I161" s="75" t="s">
        <v>624</v>
      </c>
      <c r="J161" s="79" t="s">
        <v>625</v>
      </c>
      <c r="K161" s="408">
        <v>255695332</v>
      </c>
      <c r="L161" s="409" t="s">
        <v>658</v>
      </c>
      <c r="M161" s="378" t="s">
        <v>642</v>
      </c>
      <c r="N161" s="378" t="s">
        <v>626</v>
      </c>
      <c r="O161" s="371">
        <v>0</v>
      </c>
      <c r="P161" s="371">
        <v>4</v>
      </c>
      <c r="Q161" s="371">
        <v>4</v>
      </c>
      <c r="R161" s="371">
        <v>4</v>
      </c>
      <c r="S161" s="360" t="s">
        <v>62</v>
      </c>
      <c r="T161" s="371">
        <f t="shared" si="17"/>
        <v>12</v>
      </c>
      <c r="U161" s="371">
        <v>0</v>
      </c>
      <c r="V161" s="371">
        <v>4</v>
      </c>
      <c r="W161" s="371">
        <v>4</v>
      </c>
      <c r="X161" s="371">
        <v>4</v>
      </c>
      <c r="Y161" s="501" t="s">
        <v>660</v>
      </c>
      <c r="Z161" s="502" t="s">
        <v>245</v>
      </c>
      <c r="AA161" s="360"/>
      <c r="AB161" s="360" t="s">
        <v>266</v>
      </c>
      <c r="AC161" s="360"/>
      <c r="AD161" s="360"/>
      <c r="AE161" s="357">
        <f t="shared" si="12"/>
        <v>255695332</v>
      </c>
      <c r="AF161" s="15">
        <v>0</v>
      </c>
      <c r="AJ161" s="546">
        <f t="shared" si="13"/>
        <v>0</v>
      </c>
      <c r="AK161" s="546"/>
      <c r="AL161" s="546"/>
      <c r="AM161" s="546"/>
      <c r="AN161" s="546"/>
      <c r="AO161" s="546">
        <f t="shared" si="14"/>
        <v>0</v>
      </c>
      <c r="AP161" s="546"/>
    </row>
    <row r="162" spans="1:42" s="47" customFormat="1" ht="60" customHeight="1">
      <c r="A162" s="78" t="s">
        <v>362</v>
      </c>
      <c r="B162" s="160" t="s">
        <v>266</v>
      </c>
      <c r="C162" s="160" t="s">
        <v>607</v>
      </c>
      <c r="D162" s="39" t="s">
        <v>621</v>
      </c>
      <c r="E162" s="100" t="s">
        <v>622</v>
      </c>
      <c r="F162" s="80" t="s">
        <v>623</v>
      </c>
      <c r="G162" s="75" t="s">
        <v>443</v>
      </c>
      <c r="H162" s="65" t="s">
        <v>598</v>
      </c>
      <c r="I162" s="75" t="s">
        <v>624</v>
      </c>
      <c r="J162" s="79" t="s">
        <v>625</v>
      </c>
      <c r="K162" s="408">
        <v>2000000000</v>
      </c>
      <c r="L162" s="410" t="s">
        <v>658</v>
      </c>
      <c r="M162" s="378" t="s">
        <v>642</v>
      </c>
      <c r="N162" s="378" t="s">
        <v>626</v>
      </c>
      <c r="O162" s="369"/>
      <c r="P162" s="369"/>
      <c r="Q162" s="369"/>
      <c r="R162" s="369"/>
      <c r="S162" s="360" t="s">
        <v>62</v>
      </c>
      <c r="T162" s="371">
        <f t="shared" si="10"/>
        <v>12</v>
      </c>
      <c r="U162" s="371">
        <v>0</v>
      </c>
      <c r="V162" s="371">
        <v>4</v>
      </c>
      <c r="W162" s="371">
        <v>4</v>
      </c>
      <c r="X162" s="371">
        <v>4</v>
      </c>
      <c r="Y162" s="501" t="s">
        <v>637</v>
      </c>
      <c r="Z162" s="502" t="s">
        <v>124</v>
      </c>
      <c r="AA162" s="445" t="s">
        <v>645</v>
      </c>
      <c r="AB162" s="360" t="s">
        <v>266</v>
      </c>
      <c r="AC162" s="360"/>
      <c r="AD162" s="360"/>
      <c r="AE162" s="357">
        <f t="shared" si="12"/>
        <v>2000000000</v>
      </c>
      <c r="AF162" s="15">
        <v>0</v>
      </c>
      <c r="AJ162" s="546">
        <f t="shared" si="13"/>
        <v>0</v>
      </c>
      <c r="AK162" s="546"/>
      <c r="AL162" s="546"/>
      <c r="AM162" s="546"/>
      <c r="AN162" s="546"/>
      <c r="AO162" s="546">
        <f t="shared" si="14"/>
        <v>0</v>
      </c>
      <c r="AP162" s="546"/>
    </row>
    <row r="163" spans="1:42" s="47" customFormat="1" ht="60" customHeight="1">
      <c r="A163" s="78" t="s">
        <v>362</v>
      </c>
      <c r="B163" s="162" t="s">
        <v>266</v>
      </c>
      <c r="C163" s="162" t="s">
        <v>607</v>
      </c>
      <c r="D163" s="39" t="s">
        <v>621</v>
      </c>
      <c r="E163" s="100" t="s">
        <v>622</v>
      </c>
      <c r="F163" s="80" t="s">
        <v>623</v>
      </c>
      <c r="G163" s="75" t="s">
        <v>443</v>
      </c>
      <c r="H163" s="65" t="s">
        <v>598</v>
      </c>
      <c r="I163" s="75" t="s">
        <v>624</v>
      </c>
      <c r="J163" s="79" t="s">
        <v>625</v>
      </c>
      <c r="K163" s="392">
        <v>165249000</v>
      </c>
      <c r="L163" s="378" t="s">
        <v>661</v>
      </c>
      <c r="M163" s="378" t="s">
        <v>642</v>
      </c>
      <c r="N163" s="378" t="s">
        <v>626</v>
      </c>
      <c r="O163" s="371"/>
      <c r="P163" s="371"/>
      <c r="Q163" s="371"/>
      <c r="R163" s="371"/>
      <c r="S163" s="360" t="s">
        <v>62</v>
      </c>
      <c r="T163" s="148">
        <v>220</v>
      </c>
      <c r="U163" s="503">
        <v>50</v>
      </c>
      <c r="V163" s="503">
        <v>60</v>
      </c>
      <c r="W163" s="503">
        <v>60</v>
      </c>
      <c r="X163" s="503">
        <v>50</v>
      </c>
      <c r="Y163" s="501" t="s">
        <v>662</v>
      </c>
      <c r="Z163" s="502" t="s">
        <v>124</v>
      </c>
      <c r="AA163" s="445"/>
      <c r="AB163" s="360" t="s">
        <v>266</v>
      </c>
      <c r="AC163" s="360"/>
      <c r="AD163" s="360"/>
      <c r="AE163" s="357">
        <f>K163</f>
        <v>165249000</v>
      </c>
      <c r="AF163" s="15">
        <v>79</v>
      </c>
      <c r="AJ163" s="546">
        <f t="shared" si="13"/>
        <v>0</v>
      </c>
      <c r="AK163" s="546"/>
      <c r="AL163" s="546"/>
      <c r="AM163" s="546"/>
      <c r="AN163" s="546"/>
      <c r="AO163" s="546">
        <f t="shared" si="14"/>
        <v>0</v>
      </c>
      <c r="AP163" s="546"/>
    </row>
    <row r="164" spans="1:42" s="47" customFormat="1" ht="60" customHeight="1">
      <c r="A164" s="78" t="s">
        <v>362</v>
      </c>
      <c r="B164" s="162" t="s">
        <v>266</v>
      </c>
      <c r="C164" s="162" t="s">
        <v>607</v>
      </c>
      <c r="D164" s="39" t="s">
        <v>621</v>
      </c>
      <c r="E164" s="100" t="s">
        <v>622</v>
      </c>
      <c r="F164" s="80" t="s">
        <v>623</v>
      </c>
      <c r="G164" s="75" t="s">
        <v>443</v>
      </c>
      <c r="H164" s="65" t="s">
        <v>598</v>
      </c>
      <c r="I164" s="75" t="s">
        <v>624</v>
      </c>
      <c r="J164" s="79" t="s">
        <v>625</v>
      </c>
      <c r="K164" s="408">
        <v>4000000000</v>
      </c>
      <c r="L164" s="378" t="s">
        <v>663</v>
      </c>
      <c r="M164" s="378" t="s">
        <v>642</v>
      </c>
      <c r="N164" s="378" t="s">
        <v>664</v>
      </c>
      <c r="O164" s="371"/>
      <c r="P164" s="371"/>
      <c r="Q164" s="371"/>
      <c r="R164" s="371"/>
      <c r="S164" s="360" t="s">
        <v>62</v>
      </c>
      <c r="T164" s="148">
        <v>7</v>
      </c>
      <c r="U164" s="504">
        <v>0</v>
      </c>
      <c r="V164" s="503">
        <v>2</v>
      </c>
      <c r="W164" s="503">
        <v>4</v>
      </c>
      <c r="X164" s="503">
        <v>1</v>
      </c>
      <c r="Y164" s="505" t="s">
        <v>665</v>
      </c>
      <c r="Z164" s="502" t="s">
        <v>96</v>
      </c>
      <c r="AA164" s="445" t="s">
        <v>97</v>
      </c>
      <c r="AB164" s="360" t="s">
        <v>266</v>
      </c>
      <c r="AC164" s="360"/>
      <c r="AD164" s="360"/>
      <c r="AE164" s="357">
        <f>K164</f>
        <v>4000000000</v>
      </c>
      <c r="AF164" s="15">
        <v>0</v>
      </c>
      <c r="AJ164" s="546">
        <f t="shared" si="13"/>
        <v>0</v>
      </c>
      <c r="AK164" s="546"/>
      <c r="AL164" s="546"/>
      <c r="AM164" s="546"/>
      <c r="AN164" s="546"/>
      <c r="AO164" s="546">
        <f t="shared" si="14"/>
        <v>0</v>
      </c>
      <c r="AP164" s="546"/>
    </row>
    <row r="165" spans="1:42" s="47" customFormat="1" ht="60" customHeight="1">
      <c r="A165" s="78" t="s">
        <v>362</v>
      </c>
      <c r="B165" s="162" t="s">
        <v>266</v>
      </c>
      <c r="C165" s="162" t="s">
        <v>607</v>
      </c>
      <c r="D165" s="39" t="s">
        <v>621</v>
      </c>
      <c r="E165" s="100" t="s">
        <v>622</v>
      </c>
      <c r="F165" s="80" t="s">
        <v>623</v>
      </c>
      <c r="G165" s="75" t="s">
        <v>443</v>
      </c>
      <c r="H165" s="65" t="s">
        <v>598</v>
      </c>
      <c r="I165" s="75" t="s">
        <v>624</v>
      </c>
      <c r="J165" s="79" t="s">
        <v>625</v>
      </c>
      <c r="K165" s="392">
        <v>843065000</v>
      </c>
      <c r="L165" s="378" t="s">
        <v>170</v>
      </c>
      <c r="M165" s="378" t="s">
        <v>642</v>
      </c>
      <c r="N165" s="474" t="s">
        <v>274</v>
      </c>
      <c r="O165" s="371"/>
      <c r="P165" s="371"/>
      <c r="Q165" s="371"/>
      <c r="R165" s="371"/>
      <c r="S165" s="360" t="s">
        <v>62</v>
      </c>
      <c r="T165" s="371">
        <f t="shared" si="10"/>
        <v>4</v>
      </c>
      <c r="U165" s="378">
        <v>1</v>
      </c>
      <c r="V165" s="378">
        <v>1</v>
      </c>
      <c r="W165" s="378">
        <v>1</v>
      </c>
      <c r="X165" s="378">
        <v>1</v>
      </c>
      <c r="Y165" s="501" t="s">
        <v>666</v>
      </c>
      <c r="Z165" s="502" t="s">
        <v>96</v>
      </c>
      <c r="AA165" s="445" t="s">
        <v>645</v>
      </c>
      <c r="AB165" s="360" t="s">
        <v>266</v>
      </c>
      <c r="AC165" s="360"/>
      <c r="AD165" s="360"/>
      <c r="AE165" s="357">
        <f t="shared" si="12"/>
        <v>843065000</v>
      </c>
      <c r="AF165" s="15">
        <v>1</v>
      </c>
      <c r="AJ165" s="546">
        <f t="shared" si="13"/>
        <v>395470588</v>
      </c>
      <c r="AK165" s="546">
        <v>395470588</v>
      </c>
      <c r="AL165" s="546"/>
      <c r="AM165" s="546"/>
      <c r="AN165" s="546"/>
      <c r="AO165" s="546">
        <f t="shared" si="14"/>
        <v>133115400</v>
      </c>
      <c r="AP165" s="546">
        <v>133115400</v>
      </c>
    </row>
    <row r="166" spans="1:42" s="47" customFormat="1" ht="60" customHeight="1">
      <c r="A166" s="78" t="s">
        <v>362</v>
      </c>
      <c r="B166" s="162" t="s">
        <v>266</v>
      </c>
      <c r="C166" s="162" t="s">
        <v>607</v>
      </c>
      <c r="D166" s="39" t="s">
        <v>667</v>
      </c>
      <c r="E166" s="91" t="s">
        <v>668</v>
      </c>
      <c r="F166" s="80" t="s">
        <v>669</v>
      </c>
      <c r="G166" s="75" t="s">
        <v>443</v>
      </c>
      <c r="H166" s="65" t="s">
        <v>598</v>
      </c>
      <c r="I166" s="114" t="s">
        <v>670</v>
      </c>
      <c r="J166" s="114" t="s">
        <v>671</v>
      </c>
      <c r="K166" s="357">
        <v>3898968000</v>
      </c>
      <c r="L166" s="360" t="s">
        <v>672</v>
      </c>
      <c r="M166" s="378" t="s">
        <v>60</v>
      </c>
      <c r="N166" s="474" t="s">
        <v>274</v>
      </c>
      <c r="O166" s="371"/>
      <c r="P166" s="371"/>
      <c r="Q166" s="371"/>
      <c r="R166" s="371"/>
      <c r="S166" s="360" t="s">
        <v>62</v>
      </c>
      <c r="T166" s="371">
        <f t="shared" si="10"/>
        <v>4</v>
      </c>
      <c r="U166" s="371">
        <v>1</v>
      </c>
      <c r="V166" s="371">
        <v>1</v>
      </c>
      <c r="W166" s="371">
        <v>1</v>
      </c>
      <c r="X166" s="371">
        <v>1</v>
      </c>
      <c r="Y166" s="466" t="s">
        <v>673</v>
      </c>
      <c r="Z166" s="360" t="s">
        <v>96</v>
      </c>
      <c r="AA166" s="445" t="s">
        <v>132</v>
      </c>
      <c r="AB166" s="360" t="s">
        <v>266</v>
      </c>
      <c r="AC166" s="360"/>
      <c r="AD166" s="360"/>
      <c r="AE166" s="357">
        <f t="shared" si="12"/>
        <v>3898968000</v>
      </c>
      <c r="AF166" s="15">
        <v>1</v>
      </c>
      <c r="AJ166" s="546">
        <f t="shared" si="13"/>
        <v>1807077093</v>
      </c>
      <c r="AK166" s="546">
        <v>1807077093</v>
      </c>
      <c r="AL166" s="546"/>
      <c r="AM166" s="546"/>
      <c r="AN166" s="546"/>
      <c r="AO166" s="546">
        <f t="shared" si="14"/>
        <v>615626550</v>
      </c>
      <c r="AP166" s="546">
        <v>615626550</v>
      </c>
    </row>
    <row r="167" spans="1:42" s="47" customFormat="1" ht="60" customHeight="1">
      <c r="A167" s="78" t="s">
        <v>362</v>
      </c>
      <c r="B167" s="162" t="s">
        <v>266</v>
      </c>
      <c r="C167" s="162" t="s">
        <v>607</v>
      </c>
      <c r="D167" s="39" t="s">
        <v>667</v>
      </c>
      <c r="E167" s="91" t="s">
        <v>675</v>
      </c>
      <c r="F167" s="80" t="s">
        <v>669</v>
      </c>
      <c r="G167" s="75" t="s">
        <v>443</v>
      </c>
      <c r="H167" s="65" t="s">
        <v>598</v>
      </c>
      <c r="I167" s="74" t="s">
        <v>676</v>
      </c>
      <c r="J167" s="82" t="s">
        <v>677</v>
      </c>
      <c r="K167" s="412">
        <v>313500000</v>
      </c>
      <c r="L167" s="360" t="s">
        <v>678</v>
      </c>
      <c r="M167" s="378" t="s">
        <v>60</v>
      </c>
      <c r="N167" s="378" t="s">
        <v>61</v>
      </c>
      <c r="O167" s="371"/>
      <c r="P167" s="371"/>
      <c r="Q167" s="371"/>
      <c r="R167" s="371"/>
      <c r="S167" s="360" t="s">
        <v>62</v>
      </c>
      <c r="T167" s="371">
        <f t="shared" si="10"/>
        <v>300</v>
      </c>
      <c r="U167" s="371">
        <v>75</v>
      </c>
      <c r="V167" s="371">
        <v>75</v>
      </c>
      <c r="W167" s="371">
        <v>75</v>
      </c>
      <c r="X167" s="371">
        <v>75</v>
      </c>
      <c r="Y167" s="466" t="s">
        <v>679</v>
      </c>
      <c r="Z167" s="360" t="s">
        <v>96</v>
      </c>
      <c r="AA167" s="445" t="s">
        <v>132</v>
      </c>
      <c r="AB167" s="360" t="s">
        <v>266</v>
      </c>
      <c r="AC167" s="468"/>
      <c r="AD167" s="360"/>
      <c r="AE167" s="357">
        <f t="shared" si="12"/>
        <v>313500000</v>
      </c>
      <c r="AF167" s="15">
        <v>57</v>
      </c>
      <c r="AJ167" s="546">
        <f t="shared" si="13"/>
        <v>211312172</v>
      </c>
      <c r="AK167" s="546">
        <v>211312172</v>
      </c>
      <c r="AL167" s="546"/>
      <c r="AM167" s="546"/>
      <c r="AN167" s="546"/>
      <c r="AO167" s="546">
        <f t="shared" si="14"/>
        <v>0</v>
      </c>
      <c r="AP167" s="546">
        <v>0</v>
      </c>
    </row>
    <row r="168" spans="1:42" s="47" customFormat="1" ht="60" customHeight="1">
      <c r="A168" s="78" t="s">
        <v>362</v>
      </c>
      <c r="B168" s="162" t="s">
        <v>266</v>
      </c>
      <c r="C168" s="162" t="s">
        <v>607</v>
      </c>
      <c r="D168" s="39" t="s">
        <v>667</v>
      </c>
      <c r="E168" s="91" t="s">
        <v>675</v>
      </c>
      <c r="F168" s="80" t="s">
        <v>669</v>
      </c>
      <c r="G168" s="75" t="s">
        <v>443</v>
      </c>
      <c r="H168" s="65" t="s">
        <v>598</v>
      </c>
      <c r="I168" s="74" t="s">
        <v>676</v>
      </c>
      <c r="J168" s="82" t="s">
        <v>677</v>
      </c>
      <c r="K168" s="413">
        <v>5336345000</v>
      </c>
      <c r="L168" s="360" t="s">
        <v>126</v>
      </c>
      <c r="M168" s="378" t="s">
        <v>60</v>
      </c>
      <c r="N168" s="378" t="s">
        <v>61</v>
      </c>
      <c r="O168" s="371"/>
      <c r="P168" s="371"/>
      <c r="Q168" s="371"/>
      <c r="R168" s="371"/>
      <c r="S168" s="360" t="s">
        <v>62</v>
      </c>
      <c r="T168" s="371">
        <f t="shared" si="10"/>
        <v>4</v>
      </c>
      <c r="U168" s="371">
        <v>1</v>
      </c>
      <c r="V168" s="371">
        <v>1</v>
      </c>
      <c r="W168" s="371">
        <v>1</v>
      </c>
      <c r="X168" s="371">
        <v>1</v>
      </c>
      <c r="Y168" s="466" t="s">
        <v>680</v>
      </c>
      <c r="Z168" s="360" t="s">
        <v>96</v>
      </c>
      <c r="AA168" s="445" t="s">
        <v>132</v>
      </c>
      <c r="AB168" s="360" t="s">
        <v>266</v>
      </c>
      <c r="AC168" s="468"/>
      <c r="AD168" s="360"/>
      <c r="AE168" s="357">
        <f t="shared" si="12"/>
        <v>5336345000</v>
      </c>
      <c r="AF168" s="15">
        <v>1</v>
      </c>
      <c r="AJ168" s="546">
        <f t="shared" si="13"/>
        <v>610645482</v>
      </c>
      <c r="AK168" s="546">
        <v>610645482</v>
      </c>
      <c r="AL168" s="546"/>
      <c r="AM168" s="546"/>
      <c r="AN168" s="546"/>
      <c r="AO168" s="546">
        <f t="shared" si="14"/>
        <v>610645482</v>
      </c>
      <c r="AP168" s="546">
        <v>610645482</v>
      </c>
    </row>
    <row r="169" spans="1:42" s="47" customFormat="1" ht="60" customHeight="1">
      <c r="A169" s="78" t="s">
        <v>362</v>
      </c>
      <c r="B169" s="160" t="s">
        <v>266</v>
      </c>
      <c r="C169" s="160" t="s">
        <v>607</v>
      </c>
      <c r="D169" s="39" t="s">
        <v>667</v>
      </c>
      <c r="E169" s="91" t="s">
        <v>675</v>
      </c>
      <c r="F169" s="80" t="s">
        <v>669</v>
      </c>
      <c r="G169" s="75" t="s">
        <v>443</v>
      </c>
      <c r="H169" s="65" t="s">
        <v>598</v>
      </c>
      <c r="I169" s="74" t="s">
        <v>676</v>
      </c>
      <c r="J169" s="82" t="s">
        <v>677</v>
      </c>
      <c r="K169" s="414">
        <v>1136960000</v>
      </c>
      <c r="L169" s="360" t="s">
        <v>681</v>
      </c>
      <c r="M169" s="378" t="s">
        <v>60</v>
      </c>
      <c r="N169" s="378" t="s">
        <v>61</v>
      </c>
      <c r="O169" s="369"/>
      <c r="P169" s="369"/>
      <c r="Q169" s="369"/>
      <c r="R169" s="369"/>
      <c r="S169" s="360" t="s">
        <v>62</v>
      </c>
      <c r="T169" s="371">
        <f t="shared" si="10"/>
        <v>4</v>
      </c>
      <c r="U169" s="371">
        <v>1</v>
      </c>
      <c r="V169" s="371">
        <v>1</v>
      </c>
      <c r="W169" s="371">
        <v>1</v>
      </c>
      <c r="X169" s="371">
        <v>1</v>
      </c>
      <c r="Y169" s="466" t="s">
        <v>682</v>
      </c>
      <c r="Z169" s="360" t="s">
        <v>96</v>
      </c>
      <c r="AA169" s="445" t="s">
        <v>132</v>
      </c>
      <c r="AB169" s="360" t="s">
        <v>266</v>
      </c>
      <c r="AC169" s="468"/>
      <c r="AD169" s="360"/>
      <c r="AE169" s="357">
        <f t="shared" si="12"/>
        <v>1136960000</v>
      </c>
      <c r="AF169" s="15">
        <v>1</v>
      </c>
      <c r="AJ169" s="546">
        <f t="shared" si="13"/>
        <v>1136960000</v>
      </c>
      <c r="AK169" s="546">
        <v>1136960000</v>
      </c>
      <c r="AL169" s="546"/>
      <c r="AM169" s="546"/>
      <c r="AN169" s="546"/>
      <c r="AO169" s="546">
        <f t="shared" si="14"/>
        <v>367992856</v>
      </c>
      <c r="AP169" s="546">
        <v>367992856</v>
      </c>
    </row>
    <row r="170" spans="1:42" s="47" customFormat="1" ht="60" customHeight="1">
      <c r="A170" s="78" t="s">
        <v>362</v>
      </c>
      <c r="B170" s="160" t="s">
        <v>266</v>
      </c>
      <c r="C170" s="160" t="s">
        <v>607</v>
      </c>
      <c r="D170" s="39" t="s">
        <v>667</v>
      </c>
      <c r="E170" s="91" t="s">
        <v>675</v>
      </c>
      <c r="F170" s="80" t="s">
        <v>669</v>
      </c>
      <c r="G170" s="75" t="s">
        <v>443</v>
      </c>
      <c r="H170" s="65" t="s">
        <v>598</v>
      </c>
      <c r="I170" s="74" t="s">
        <v>676</v>
      </c>
      <c r="J170" s="82" t="s">
        <v>677</v>
      </c>
      <c r="K170" s="412">
        <v>273790000</v>
      </c>
      <c r="L170" s="360" t="s">
        <v>683</v>
      </c>
      <c r="M170" s="378" t="s">
        <v>60</v>
      </c>
      <c r="N170" s="378" t="s">
        <v>61</v>
      </c>
      <c r="O170" s="369"/>
      <c r="P170" s="369"/>
      <c r="Q170" s="369"/>
      <c r="R170" s="369"/>
      <c r="S170" s="360" t="s">
        <v>62</v>
      </c>
      <c r="T170" s="371">
        <f t="shared" si="10"/>
        <v>4</v>
      </c>
      <c r="U170" s="371">
        <v>1</v>
      </c>
      <c r="V170" s="371">
        <v>1</v>
      </c>
      <c r="W170" s="371">
        <v>1</v>
      </c>
      <c r="X170" s="371">
        <v>1</v>
      </c>
      <c r="Y170" s="466" t="s">
        <v>684</v>
      </c>
      <c r="Z170" s="360" t="s">
        <v>96</v>
      </c>
      <c r="AA170" s="445" t="s">
        <v>132</v>
      </c>
      <c r="AB170" s="360" t="s">
        <v>266</v>
      </c>
      <c r="AC170" s="468"/>
      <c r="AD170" s="360"/>
      <c r="AE170" s="357">
        <f t="shared" si="12"/>
        <v>273790000</v>
      </c>
      <c r="AF170" s="15">
        <v>1</v>
      </c>
      <c r="AJ170" s="546">
        <f t="shared" si="13"/>
        <v>213790000</v>
      </c>
      <c r="AK170" s="546">
        <v>213790000</v>
      </c>
      <c r="AL170" s="546"/>
      <c r="AM170" s="546"/>
      <c r="AN170" s="546"/>
      <c r="AO170" s="546">
        <f t="shared" si="14"/>
        <v>60269521</v>
      </c>
      <c r="AP170" s="546">
        <v>60269521</v>
      </c>
    </row>
    <row r="171" spans="1:42" s="47" customFormat="1" ht="60" customHeight="1">
      <c r="A171" s="78" t="s">
        <v>362</v>
      </c>
      <c r="B171" s="162" t="s">
        <v>266</v>
      </c>
      <c r="C171" s="162" t="s">
        <v>607</v>
      </c>
      <c r="D171" s="39" t="s">
        <v>667</v>
      </c>
      <c r="E171" s="91" t="s">
        <v>675</v>
      </c>
      <c r="F171" s="80" t="s">
        <v>669</v>
      </c>
      <c r="G171" s="75" t="s">
        <v>443</v>
      </c>
      <c r="H171" s="65" t="s">
        <v>598</v>
      </c>
      <c r="I171" s="74" t="s">
        <v>676</v>
      </c>
      <c r="J171" s="82" t="s">
        <v>677</v>
      </c>
      <c r="K171" s="357">
        <v>141075000</v>
      </c>
      <c r="L171" s="360" t="s">
        <v>685</v>
      </c>
      <c r="M171" s="378" t="s">
        <v>60</v>
      </c>
      <c r="N171" s="378" t="s">
        <v>61</v>
      </c>
      <c r="O171" s="371"/>
      <c r="P171" s="371"/>
      <c r="Q171" s="371"/>
      <c r="R171" s="371"/>
      <c r="S171" s="360" t="s">
        <v>62</v>
      </c>
      <c r="T171" s="371">
        <f t="shared" si="10"/>
        <v>4</v>
      </c>
      <c r="U171" s="371">
        <v>1</v>
      </c>
      <c r="V171" s="371">
        <v>1</v>
      </c>
      <c r="W171" s="371">
        <v>1</v>
      </c>
      <c r="X171" s="371">
        <v>1</v>
      </c>
      <c r="Y171" s="466" t="s">
        <v>686</v>
      </c>
      <c r="Z171" s="360" t="s">
        <v>96</v>
      </c>
      <c r="AA171" s="445" t="s">
        <v>132</v>
      </c>
      <c r="AB171" s="360" t="s">
        <v>266</v>
      </c>
      <c r="AC171" s="360"/>
      <c r="AD171" s="360"/>
      <c r="AE171" s="357">
        <f t="shared" si="12"/>
        <v>141075000</v>
      </c>
      <c r="AF171" s="15">
        <v>1</v>
      </c>
      <c r="AJ171" s="546">
        <f t="shared" si="13"/>
        <v>133283868</v>
      </c>
      <c r="AK171" s="546">
        <v>133283868</v>
      </c>
      <c r="AL171" s="546"/>
      <c r="AM171" s="546"/>
      <c r="AN171" s="546"/>
      <c r="AO171" s="546">
        <f t="shared" si="14"/>
        <v>33434145</v>
      </c>
      <c r="AP171" s="546">
        <v>33434145</v>
      </c>
    </row>
    <row r="172" spans="1:42" s="47" customFormat="1" ht="60" customHeight="1">
      <c r="A172" s="78" t="s">
        <v>362</v>
      </c>
      <c r="B172" s="160" t="s">
        <v>266</v>
      </c>
      <c r="C172" s="160" t="s">
        <v>687</v>
      </c>
      <c r="D172" s="39" t="s">
        <v>688</v>
      </c>
      <c r="E172" s="100" t="s">
        <v>689</v>
      </c>
      <c r="F172" s="80" t="s">
        <v>669</v>
      </c>
      <c r="G172" s="75" t="s">
        <v>443</v>
      </c>
      <c r="H172" s="65" t="s">
        <v>598</v>
      </c>
      <c r="I172" s="75" t="s">
        <v>690</v>
      </c>
      <c r="J172" s="66" t="s">
        <v>691</v>
      </c>
      <c r="K172" s="356">
        <v>1254000000</v>
      </c>
      <c r="L172" s="378" t="s">
        <v>692</v>
      </c>
      <c r="M172" s="378" t="s">
        <v>60</v>
      </c>
      <c r="N172" s="378" t="s">
        <v>693</v>
      </c>
      <c r="O172" s="369"/>
      <c r="P172" s="369"/>
      <c r="Q172" s="369"/>
      <c r="R172" s="369"/>
      <c r="S172" s="360" t="s">
        <v>694</v>
      </c>
      <c r="T172" s="371">
        <f t="shared" si="10"/>
        <v>100</v>
      </c>
      <c r="U172" s="148">
        <v>25</v>
      </c>
      <c r="V172" s="421">
        <v>25</v>
      </c>
      <c r="W172" s="421">
        <v>25</v>
      </c>
      <c r="X172" s="421">
        <v>25</v>
      </c>
      <c r="Y172" s="466" t="s">
        <v>695</v>
      </c>
      <c r="Z172" s="360" t="s">
        <v>96</v>
      </c>
      <c r="AA172" s="445" t="s">
        <v>132</v>
      </c>
      <c r="AB172" s="360" t="s">
        <v>266</v>
      </c>
      <c r="AC172" s="468"/>
      <c r="AD172" s="360"/>
      <c r="AE172" s="357">
        <f t="shared" si="12"/>
        <v>1254000000</v>
      </c>
      <c r="AF172" s="15">
        <v>0</v>
      </c>
      <c r="AJ172" s="546">
        <f t="shared" si="13"/>
        <v>0</v>
      </c>
      <c r="AK172" s="546">
        <v>0</v>
      </c>
      <c r="AL172" s="546"/>
      <c r="AM172" s="546"/>
      <c r="AN172" s="546"/>
      <c r="AO172" s="546">
        <f t="shared" si="14"/>
        <v>0</v>
      </c>
      <c r="AP172" s="546">
        <v>0</v>
      </c>
    </row>
    <row r="173" spans="1:42" s="47" customFormat="1" ht="60" customHeight="1">
      <c r="A173" s="78" t="s">
        <v>362</v>
      </c>
      <c r="B173" s="160" t="s">
        <v>266</v>
      </c>
      <c r="C173" s="160" t="s">
        <v>687</v>
      </c>
      <c r="D173" s="39" t="s">
        <v>688</v>
      </c>
      <c r="E173" s="100" t="s">
        <v>689</v>
      </c>
      <c r="F173" s="80" t="s">
        <v>669</v>
      </c>
      <c r="G173" s="75" t="s">
        <v>443</v>
      </c>
      <c r="H173" s="65" t="s">
        <v>598</v>
      </c>
      <c r="I173" s="75" t="s">
        <v>690</v>
      </c>
      <c r="J173" s="66" t="s">
        <v>691</v>
      </c>
      <c r="K173" s="356">
        <v>110448000</v>
      </c>
      <c r="L173" s="378" t="s">
        <v>126</v>
      </c>
      <c r="M173" s="378" t="s">
        <v>60</v>
      </c>
      <c r="N173" s="474" t="s">
        <v>274</v>
      </c>
      <c r="O173" s="369"/>
      <c r="P173" s="369"/>
      <c r="Q173" s="369"/>
      <c r="R173" s="369"/>
      <c r="S173" s="360" t="s">
        <v>694</v>
      </c>
      <c r="T173" s="371">
        <f t="shared" si="10"/>
        <v>100</v>
      </c>
      <c r="U173" s="506">
        <v>25</v>
      </c>
      <c r="V173" s="507">
        <v>25</v>
      </c>
      <c r="W173" s="507">
        <v>25</v>
      </c>
      <c r="X173" s="507">
        <v>25</v>
      </c>
      <c r="Y173" s="466" t="s">
        <v>697</v>
      </c>
      <c r="Z173" s="360" t="s">
        <v>96</v>
      </c>
      <c r="AA173" s="445" t="s">
        <v>132</v>
      </c>
      <c r="AB173" s="360" t="s">
        <v>266</v>
      </c>
      <c r="AC173" s="468"/>
      <c r="AD173" s="360"/>
      <c r="AE173" s="357">
        <f t="shared" si="12"/>
        <v>110448000</v>
      </c>
      <c r="AF173" s="15">
        <v>25</v>
      </c>
      <c r="AJ173" s="546">
        <f t="shared" si="13"/>
        <v>26123920</v>
      </c>
      <c r="AK173" s="546">
        <v>26123920</v>
      </c>
      <c r="AL173" s="546"/>
      <c r="AM173" s="546"/>
      <c r="AN173" s="546"/>
      <c r="AO173" s="546">
        <f t="shared" si="14"/>
        <v>26123920</v>
      </c>
      <c r="AP173" s="546">
        <v>26123920</v>
      </c>
    </row>
    <row r="174" spans="1:42" s="47" customFormat="1" ht="60" customHeight="1">
      <c r="A174" s="78" t="s">
        <v>362</v>
      </c>
      <c r="B174" s="160" t="s">
        <v>266</v>
      </c>
      <c r="C174" s="160" t="s">
        <v>698</v>
      </c>
      <c r="D174" s="39" t="s">
        <v>699</v>
      </c>
      <c r="E174" s="100" t="s">
        <v>700</v>
      </c>
      <c r="F174" s="80" t="s">
        <v>623</v>
      </c>
      <c r="G174" s="75" t="s">
        <v>443</v>
      </c>
      <c r="H174" s="65" t="s">
        <v>701</v>
      </c>
      <c r="I174" s="78" t="s">
        <v>702</v>
      </c>
      <c r="J174" s="78" t="s">
        <v>703</v>
      </c>
      <c r="K174" s="415">
        <v>204300000</v>
      </c>
      <c r="L174" s="369" t="s">
        <v>77</v>
      </c>
      <c r="M174" s="373" t="s">
        <v>78</v>
      </c>
      <c r="N174" s="369" t="s">
        <v>704</v>
      </c>
      <c r="O174" s="371" t="s">
        <v>413</v>
      </c>
      <c r="P174" s="371" t="s">
        <v>413</v>
      </c>
      <c r="Q174" s="371" t="s">
        <v>413</v>
      </c>
      <c r="R174" s="371" t="s">
        <v>413</v>
      </c>
      <c r="S174" s="360" t="s">
        <v>62</v>
      </c>
      <c r="T174" s="371">
        <f t="shared" si="10"/>
        <v>4</v>
      </c>
      <c r="U174" s="371">
        <v>1</v>
      </c>
      <c r="V174" s="371">
        <v>1</v>
      </c>
      <c r="W174" s="371">
        <v>1</v>
      </c>
      <c r="X174" s="371">
        <v>1</v>
      </c>
      <c r="Y174" s="466" t="s">
        <v>705</v>
      </c>
      <c r="Z174" s="360" t="s">
        <v>96</v>
      </c>
      <c r="AA174" s="486" t="s">
        <v>132</v>
      </c>
      <c r="AB174" s="360" t="s">
        <v>266</v>
      </c>
      <c r="AC174" s="360"/>
      <c r="AD174" s="457"/>
      <c r="AE174" s="357">
        <f t="shared" si="12"/>
        <v>204300000</v>
      </c>
      <c r="AF174" s="15">
        <v>1</v>
      </c>
      <c r="AJ174" s="546">
        <f t="shared" si="13"/>
        <v>0</v>
      </c>
      <c r="AK174" s="546">
        <v>0</v>
      </c>
      <c r="AL174" s="546"/>
      <c r="AM174" s="546"/>
      <c r="AN174" s="546"/>
      <c r="AO174" s="546">
        <f t="shared" si="14"/>
        <v>0</v>
      </c>
      <c r="AP174" s="546">
        <v>0</v>
      </c>
    </row>
    <row r="175" spans="1:42" s="47" customFormat="1" ht="60" customHeight="1">
      <c r="A175" s="78" t="s">
        <v>362</v>
      </c>
      <c r="B175" s="160" t="s">
        <v>266</v>
      </c>
      <c r="C175" s="160" t="s">
        <v>698</v>
      </c>
      <c r="D175" s="39" t="s">
        <v>699</v>
      </c>
      <c r="E175" s="100" t="s">
        <v>700</v>
      </c>
      <c r="F175" s="80" t="s">
        <v>623</v>
      </c>
      <c r="G175" s="75" t="s">
        <v>443</v>
      </c>
      <c r="H175" s="65" t="s">
        <v>701</v>
      </c>
      <c r="I175" s="78" t="s">
        <v>702</v>
      </c>
      <c r="J175" s="78" t="s">
        <v>703</v>
      </c>
      <c r="K175" s="415">
        <v>100000000</v>
      </c>
      <c r="L175" s="369" t="s">
        <v>708</v>
      </c>
      <c r="M175" s="373" t="s">
        <v>60</v>
      </c>
      <c r="N175" s="369" t="s">
        <v>274</v>
      </c>
      <c r="O175" s="369"/>
      <c r="P175" s="369"/>
      <c r="Q175" s="369"/>
      <c r="R175" s="369"/>
      <c r="S175" s="360" t="s">
        <v>62</v>
      </c>
      <c r="T175" s="371">
        <f t="shared" si="10"/>
        <v>4</v>
      </c>
      <c r="U175" s="371">
        <v>1</v>
      </c>
      <c r="V175" s="371">
        <v>1</v>
      </c>
      <c r="W175" s="371">
        <v>1</v>
      </c>
      <c r="X175" s="371">
        <v>1</v>
      </c>
      <c r="Y175" s="466" t="s">
        <v>709</v>
      </c>
      <c r="Z175" s="360" t="s">
        <v>96</v>
      </c>
      <c r="AA175" s="486" t="s">
        <v>132</v>
      </c>
      <c r="AB175" s="360" t="s">
        <v>266</v>
      </c>
      <c r="AC175" s="360"/>
      <c r="AD175" s="452"/>
      <c r="AE175" s="357">
        <f t="shared" si="12"/>
        <v>100000000</v>
      </c>
      <c r="AF175" s="15">
        <v>1</v>
      </c>
      <c r="AJ175" s="546">
        <f t="shared" si="13"/>
        <v>0</v>
      </c>
      <c r="AK175" s="546">
        <v>0</v>
      </c>
      <c r="AL175" s="546"/>
      <c r="AM175" s="546"/>
      <c r="AN175" s="546"/>
      <c r="AO175" s="546">
        <f t="shared" si="14"/>
        <v>0</v>
      </c>
      <c r="AP175" s="546">
        <v>0</v>
      </c>
    </row>
    <row r="176" spans="1:42" s="47" customFormat="1" ht="60" customHeight="1">
      <c r="A176" s="78" t="s">
        <v>362</v>
      </c>
      <c r="B176" s="160" t="s">
        <v>266</v>
      </c>
      <c r="C176" s="160" t="s">
        <v>698</v>
      </c>
      <c r="D176" s="39" t="s">
        <v>699</v>
      </c>
      <c r="E176" s="100" t="s">
        <v>700</v>
      </c>
      <c r="F176" s="80" t="s">
        <v>623</v>
      </c>
      <c r="G176" s="75" t="s">
        <v>443</v>
      </c>
      <c r="H176" s="65" t="s">
        <v>701</v>
      </c>
      <c r="I176" s="75" t="s">
        <v>710</v>
      </c>
      <c r="J176" s="78" t="s">
        <v>711</v>
      </c>
      <c r="K176" s="406">
        <v>540000000</v>
      </c>
      <c r="L176" s="369" t="s">
        <v>170</v>
      </c>
      <c r="M176" s="373" t="s">
        <v>359</v>
      </c>
      <c r="N176" s="445" t="s">
        <v>370</v>
      </c>
      <c r="O176" s="369"/>
      <c r="P176" s="369"/>
      <c r="Q176" s="369"/>
      <c r="R176" s="369"/>
      <c r="S176" s="360" t="s">
        <v>62</v>
      </c>
      <c r="T176" s="371">
        <f t="shared" si="10"/>
        <v>4</v>
      </c>
      <c r="U176" s="371">
        <v>1</v>
      </c>
      <c r="V176" s="371">
        <v>1</v>
      </c>
      <c r="W176" s="371">
        <v>1</v>
      </c>
      <c r="X176" s="371">
        <v>1</v>
      </c>
      <c r="Y176" s="466" t="s">
        <v>712</v>
      </c>
      <c r="Z176" s="360" t="s">
        <v>96</v>
      </c>
      <c r="AA176" s="486" t="s">
        <v>132</v>
      </c>
      <c r="AB176" s="360" t="s">
        <v>266</v>
      </c>
      <c r="AC176" s="360"/>
      <c r="AD176" s="457"/>
      <c r="AE176" s="357">
        <f t="shared" si="12"/>
        <v>540000000</v>
      </c>
      <c r="AF176" s="15">
        <v>1</v>
      </c>
      <c r="AJ176" s="546">
        <f t="shared" si="13"/>
        <v>264705882</v>
      </c>
      <c r="AK176" s="546">
        <v>264705882</v>
      </c>
      <c r="AL176" s="546"/>
      <c r="AM176" s="546"/>
      <c r="AN176" s="546"/>
      <c r="AO176" s="546">
        <f t="shared" si="14"/>
        <v>89100000</v>
      </c>
      <c r="AP176" s="546">
        <v>89100000</v>
      </c>
    </row>
    <row r="177" spans="1:42" s="47" customFormat="1" ht="60" customHeight="1">
      <c r="A177" s="78" t="s">
        <v>362</v>
      </c>
      <c r="B177" s="162" t="s">
        <v>266</v>
      </c>
      <c r="C177" s="162" t="s">
        <v>698</v>
      </c>
      <c r="D177" s="39" t="s">
        <v>699</v>
      </c>
      <c r="E177" s="100" t="s">
        <v>713</v>
      </c>
      <c r="F177" s="80" t="s">
        <v>623</v>
      </c>
      <c r="G177" s="75" t="s">
        <v>443</v>
      </c>
      <c r="H177" s="65" t="s">
        <v>598</v>
      </c>
      <c r="I177" s="78" t="s">
        <v>714</v>
      </c>
      <c r="J177" s="78" t="s">
        <v>715</v>
      </c>
      <c r="K177" s="416">
        <v>325000000</v>
      </c>
      <c r="L177" s="360" t="s">
        <v>716</v>
      </c>
      <c r="M177" s="373" t="s">
        <v>60</v>
      </c>
      <c r="N177" s="369" t="s">
        <v>274</v>
      </c>
      <c r="O177" s="369"/>
      <c r="P177" s="369"/>
      <c r="Q177" s="369"/>
      <c r="R177" s="369"/>
      <c r="S177" s="360" t="s">
        <v>62</v>
      </c>
      <c r="T177" s="371">
        <f t="shared" si="10"/>
        <v>1</v>
      </c>
      <c r="U177" s="371"/>
      <c r="V177" s="371"/>
      <c r="W177" s="371"/>
      <c r="X177" s="371">
        <v>1</v>
      </c>
      <c r="Y177" s="466" t="s">
        <v>717</v>
      </c>
      <c r="Z177" s="360" t="s">
        <v>96</v>
      </c>
      <c r="AA177" s="486" t="s">
        <v>718</v>
      </c>
      <c r="AB177" s="360" t="s">
        <v>266</v>
      </c>
      <c r="AC177" s="360"/>
      <c r="AD177" s="457"/>
      <c r="AE177" s="357">
        <f t="shared" si="12"/>
        <v>325000000</v>
      </c>
      <c r="AF177" s="15">
        <v>0</v>
      </c>
      <c r="AJ177" s="546">
        <f t="shared" si="13"/>
        <v>0</v>
      </c>
      <c r="AK177" s="546">
        <v>0</v>
      </c>
      <c r="AL177" s="546"/>
      <c r="AM177" s="546"/>
      <c r="AN177" s="546"/>
      <c r="AO177" s="546">
        <f t="shared" si="14"/>
        <v>0</v>
      </c>
      <c r="AP177" s="546">
        <v>0</v>
      </c>
    </row>
    <row r="178" spans="1:42" s="47" customFormat="1" ht="60" customHeight="1">
      <c r="A178" s="78" t="s">
        <v>362</v>
      </c>
      <c r="B178" s="162" t="s">
        <v>266</v>
      </c>
      <c r="C178" s="162" t="s">
        <v>698</v>
      </c>
      <c r="D178" s="39" t="s">
        <v>699</v>
      </c>
      <c r="E178" s="100" t="s">
        <v>713</v>
      </c>
      <c r="F178" s="80" t="s">
        <v>623</v>
      </c>
      <c r="G178" s="75" t="s">
        <v>443</v>
      </c>
      <c r="H178" s="65" t="s">
        <v>598</v>
      </c>
      <c r="I178" s="78" t="s">
        <v>722</v>
      </c>
      <c r="J178" s="78" t="s">
        <v>723</v>
      </c>
      <c r="K178" s="406">
        <v>115000000</v>
      </c>
      <c r="L178" s="360" t="s">
        <v>724</v>
      </c>
      <c r="M178" s="373" t="s">
        <v>60</v>
      </c>
      <c r="N178" s="369" t="s">
        <v>725</v>
      </c>
      <c r="O178" s="369"/>
      <c r="P178" s="369"/>
      <c r="Q178" s="369"/>
      <c r="R178" s="369"/>
      <c r="S178" s="360" t="s">
        <v>62</v>
      </c>
      <c r="T178" s="371">
        <f t="shared" si="10"/>
        <v>1</v>
      </c>
      <c r="U178" s="371"/>
      <c r="V178" s="371"/>
      <c r="W178" s="371"/>
      <c r="X178" s="371">
        <v>1</v>
      </c>
      <c r="Y178" s="466" t="s">
        <v>726</v>
      </c>
      <c r="Z178" s="360" t="s">
        <v>96</v>
      </c>
      <c r="AA178" s="486" t="s">
        <v>718</v>
      </c>
      <c r="AB178" s="360" t="s">
        <v>266</v>
      </c>
      <c r="AC178" s="360"/>
      <c r="AD178" s="508"/>
      <c r="AE178" s="357">
        <f t="shared" si="12"/>
        <v>115000000</v>
      </c>
      <c r="AF178" s="15">
        <v>0</v>
      </c>
      <c r="AJ178" s="546">
        <f t="shared" si="13"/>
        <v>0</v>
      </c>
      <c r="AK178" s="546">
        <v>0</v>
      </c>
      <c r="AL178" s="546"/>
      <c r="AM178" s="546"/>
      <c r="AN178" s="546"/>
      <c r="AO178" s="546">
        <f t="shared" si="14"/>
        <v>0</v>
      </c>
      <c r="AP178" s="546">
        <v>0</v>
      </c>
    </row>
    <row r="179" spans="1:42" s="47" customFormat="1" ht="60" customHeight="1">
      <c r="A179" s="78" t="s">
        <v>362</v>
      </c>
      <c r="B179" s="162" t="s">
        <v>266</v>
      </c>
      <c r="C179" s="162" t="s">
        <v>698</v>
      </c>
      <c r="D179" s="39" t="s">
        <v>699</v>
      </c>
      <c r="E179" s="100" t="s">
        <v>713</v>
      </c>
      <c r="F179" s="80" t="s">
        <v>623</v>
      </c>
      <c r="G179" s="75" t="s">
        <v>443</v>
      </c>
      <c r="H179" s="65" t="s">
        <v>598</v>
      </c>
      <c r="I179" s="78" t="s">
        <v>727</v>
      </c>
      <c r="J179" s="78" t="s">
        <v>728</v>
      </c>
      <c r="K179" s="406">
        <v>10000000</v>
      </c>
      <c r="L179" s="360" t="s">
        <v>729</v>
      </c>
      <c r="M179" s="373" t="s">
        <v>60</v>
      </c>
      <c r="N179" s="369" t="s">
        <v>730</v>
      </c>
      <c r="O179" s="369"/>
      <c r="P179" s="369"/>
      <c r="Q179" s="369"/>
      <c r="R179" s="369"/>
      <c r="S179" s="360" t="s">
        <v>62</v>
      </c>
      <c r="T179" s="371">
        <f t="shared" si="10"/>
        <v>1</v>
      </c>
      <c r="U179" s="371"/>
      <c r="V179" s="371"/>
      <c r="W179" s="371"/>
      <c r="X179" s="371">
        <v>1</v>
      </c>
      <c r="Y179" s="466" t="s">
        <v>731</v>
      </c>
      <c r="Z179" s="360" t="s">
        <v>96</v>
      </c>
      <c r="AA179" s="486" t="s">
        <v>718</v>
      </c>
      <c r="AB179" s="360" t="s">
        <v>266</v>
      </c>
      <c r="AC179" s="360"/>
      <c r="AD179" s="457"/>
      <c r="AE179" s="357">
        <f t="shared" si="12"/>
        <v>10000000</v>
      </c>
      <c r="AF179" s="15">
        <v>0</v>
      </c>
      <c r="AJ179" s="546">
        <f t="shared" si="13"/>
        <v>0</v>
      </c>
      <c r="AK179" s="546">
        <v>0</v>
      </c>
      <c r="AL179" s="546"/>
      <c r="AM179" s="546"/>
      <c r="AN179" s="546"/>
      <c r="AO179" s="546">
        <f t="shared" si="14"/>
        <v>0</v>
      </c>
      <c r="AP179" s="546">
        <v>0</v>
      </c>
    </row>
    <row r="180" spans="1:42" s="47" customFormat="1" ht="60" customHeight="1">
      <c r="A180" s="78" t="s">
        <v>362</v>
      </c>
      <c r="B180" s="160" t="s">
        <v>266</v>
      </c>
      <c r="C180" s="160" t="s">
        <v>698</v>
      </c>
      <c r="D180" s="39" t="s">
        <v>732</v>
      </c>
      <c r="E180" s="100" t="s">
        <v>733</v>
      </c>
      <c r="F180" s="80" t="s">
        <v>623</v>
      </c>
      <c r="G180" s="75" t="s">
        <v>443</v>
      </c>
      <c r="H180" s="80" t="s">
        <v>701</v>
      </c>
      <c r="I180" s="75" t="s">
        <v>734</v>
      </c>
      <c r="J180" s="79" t="s">
        <v>735</v>
      </c>
      <c r="K180" s="399">
        <f>23000000+1136587122</f>
        <v>1159587122</v>
      </c>
      <c r="L180" s="417" t="s">
        <v>736</v>
      </c>
      <c r="M180" s="378" t="s">
        <v>737</v>
      </c>
      <c r="N180" s="360" t="s">
        <v>738</v>
      </c>
      <c r="O180" s="369"/>
      <c r="P180" s="369"/>
      <c r="Q180" s="369"/>
      <c r="R180" s="369"/>
      <c r="S180" s="360" t="s">
        <v>62</v>
      </c>
      <c r="T180" s="371">
        <f t="shared" si="10"/>
        <v>31</v>
      </c>
      <c r="U180" s="509">
        <v>1</v>
      </c>
      <c r="V180" s="509">
        <v>7</v>
      </c>
      <c r="W180" s="509">
        <v>13</v>
      </c>
      <c r="X180" s="509">
        <v>10</v>
      </c>
      <c r="Y180" s="510" t="s">
        <v>739</v>
      </c>
      <c r="Z180" s="360" t="s">
        <v>124</v>
      </c>
      <c r="AA180" s="360" t="s">
        <v>740</v>
      </c>
      <c r="AB180" s="360" t="s">
        <v>266</v>
      </c>
      <c r="AC180" s="360"/>
      <c r="AD180" s="508"/>
      <c r="AE180" s="357">
        <f t="shared" si="12"/>
        <v>1159587122</v>
      </c>
      <c r="AF180" s="15">
        <v>7</v>
      </c>
      <c r="AJ180" s="546">
        <f t="shared" si="13"/>
        <v>0</v>
      </c>
      <c r="AK180" s="546">
        <v>0</v>
      </c>
      <c r="AL180" s="546"/>
      <c r="AM180" s="546"/>
      <c r="AN180" s="546"/>
      <c r="AO180" s="546">
        <f t="shared" si="14"/>
        <v>0</v>
      </c>
      <c r="AP180" s="546">
        <v>0</v>
      </c>
    </row>
    <row r="181" spans="1:42" s="47" customFormat="1" ht="60" customHeight="1">
      <c r="A181" s="78" t="s">
        <v>362</v>
      </c>
      <c r="B181" s="160" t="s">
        <v>266</v>
      </c>
      <c r="C181" s="160" t="s">
        <v>698</v>
      </c>
      <c r="D181" s="39" t="s">
        <v>732</v>
      </c>
      <c r="E181" s="100" t="s">
        <v>733</v>
      </c>
      <c r="F181" s="80" t="s">
        <v>623</v>
      </c>
      <c r="G181" s="75" t="s">
        <v>443</v>
      </c>
      <c r="H181" s="80" t="s">
        <v>701</v>
      </c>
      <c r="I181" s="75" t="s">
        <v>734</v>
      </c>
      <c r="J181" s="79" t="s">
        <v>735</v>
      </c>
      <c r="K181" s="399">
        <v>689696857</v>
      </c>
      <c r="L181" s="417" t="s">
        <v>736</v>
      </c>
      <c r="M181" s="378" t="s">
        <v>737</v>
      </c>
      <c r="N181" s="360" t="s">
        <v>738</v>
      </c>
      <c r="O181" s="369"/>
      <c r="P181" s="369"/>
      <c r="Q181" s="369"/>
      <c r="R181" s="369"/>
      <c r="S181" s="360" t="s">
        <v>62</v>
      </c>
      <c r="T181" s="371">
        <f t="shared" si="10"/>
        <v>31</v>
      </c>
      <c r="U181" s="509">
        <v>1</v>
      </c>
      <c r="V181" s="509">
        <v>7</v>
      </c>
      <c r="W181" s="509">
        <v>13</v>
      </c>
      <c r="X181" s="509">
        <v>10</v>
      </c>
      <c r="Y181" s="510" t="s">
        <v>743</v>
      </c>
      <c r="Z181" s="360" t="s">
        <v>96</v>
      </c>
      <c r="AA181" s="445" t="s">
        <v>718</v>
      </c>
      <c r="AB181" s="360" t="s">
        <v>266</v>
      </c>
      <c r="AC181" s="468"/>
      <c r="AD181" s="508"/>
      <c r="AE181" s="357">
        <f t="shared" si="12"/>
        <v>689696857</v>
      </c>
      <c r="AF181" s="15">
        <v>7</v>
      </c>
      <c r="AJ181" s="546">
        <f t="shared" si="13"/>
        <v>399999999</v>
      </c>
      <c r="AK181" s="546">
        <v>399999999</v>
      </c>
      <c r="AL181" s="546"/>
      <c r="AM181" s="546"/>
      <c r="AN181" s="546"/>
      <c r="AO181" s="546">
        <f t="shared" si="14"/>
        <v>42340063</v>
      </c>
      <c r="AP181" s="546">
        <v>42340063</v>
      </c>
    </row>
    <row r="182" spans="1:42" s="47" customFormat="1" ht="60" customHeight="1">
      <c r="A182" s="78" t="s">
        <v>362</v>
      </c>
      <c r="B182" s="160" t="s">
        <v>266</v>
      </c>
      <c r="C182" s="160" t="s">
        <v>698</v>
      </c>
      <c r="D182" s="39" t="s">
        <v>732</v>
      </c>
      <c r="E182" s="100" t="s">
        <v>733</v>
      </c>
      <c r="F182" s="80" t="s">
        <v>623</v>
      </c>
      <c r="G182" s="75" t="s">
        <v>443</v>
      </c>
      <c r="H182" s="80" t="s">
        <v>701</v>
      </c>
      <c r="I182" s="75" t="s">
        <v>744</v>
      </c>
      <c r="J182" s="79" t="s">
        <v>745</v>
      </c>
      <c r="K182" s="418">
        <f>2500000000+17155199586</f>
        <v>19655199586</v>
      </c>
      <c r="L182" s="419" t="s">
        <v>746</v>
      </c>
      <c r="M182" s="378" t="s">
        <v>737</v>
      </c>
      <c r="N182" s="360" t="s">
        <v>747</v>
      </c>
      <c r="O182" s="369"/>
      <c r="P182" s="369"/>
      <c r="Q182" s="369"/>
      <c r="R182" s="369"/>
      <c r="S182" s="360" t="s">
        <v>62</v>
      </c>
      <c r="T182" s="371">
        <f t="shared" si="10"/>
        <v>2</v>
      </c>
      <c r="U182" s="360">
        <v>1</v>
      </c>
      <c r="V182" s="360">
        <v>0</v>
      </c>
      <c r="W182" s="360">
        <v>0</v>
      </c>
      <c r="X182" s="360">
        <v>1</v>
      </c>
      <c r="Y182" s="510" t="s">
        <v>748</v>
      </c>
      <c r="Z182" s="360" t="s">
        <v>124</v>
      </c>
      <c r="AA182" s="511" t="s">
        <v>749</v>
      </c>
      <c r="AB182" s="360" t="s">
        <v>266</v>
      </c>
      <c r="AC182" s="468"/>
      <c r="AD182" s="508"/>
      <c r="AE182" s="357">
        <f t="shared" si="12"/>
        <v>19655199586</v>
      </c>
      <c r="AF182" s="15">
        <v>1</v>
      </c>
      <c r="AJ182" s="546">
        <f t="shared" si="13"/>
        <v>240629595</v>
      </c>
      <c r="AK182" s="546">
        <v>240629595</v>
      </c>
      <c r="AL182" s="546"/>
      <c r="AM182" s="546"/>
      <c r="AN182" s="546"/>
      <c r="AO182" s="546">
        <f t="shared" si="14"/>
        <v>220553772</v>
      </c>
      <c r="AP182" s="546">
        <v>220553772</v>
      </c>
    </row>
    <row r="183" spans="1:42" s="47" customFormat="1" ht="60" customHeight="1">
      <c r="A183" s="78" t="s">
        <v>362</v>
      </c>
      <c r="B183" s="160" t="s">
        <v>266</v>
      </c>
      <c r="C183" s="160" t="s">
        <v>698</v>
      </c>
      <c r="D183" s="39" t="s">
        <v>732</v>
      </c>
      <c r="E183" s="100" t="s">
        <v>733</v>
      </c>
      <c r="F183" s="80" t="s">
        <v>623</v>
      </c>
      <c r="G183" s="75" t="s">
        <v>443</v>
      </c>
      <c r="H183" s="80" t="s">
        <v>701</v>
      </c>
      <c r="I183" s="75" t="s">
        <v>744</v>
      </c>
      <c r="J183" s="79" t="s">
        <v>745</v>
      </c>
      <c r="K183" s="418">
        <f>50000000+2000000000</f>
        <v>2050000000</v>
      </c>
      <c r="L183" s="419" t="s">
        <v>751</v>
      </c>
      <c r="M183" s="378" t="s">
        <v>737</v>
      </c>
      <c r="N183" s="360" t="s">
        <v>747</v>
      </c>
      <c r="O183" s="369"/>
      <c r="P183" s="369"/>
      <c r="Q183" s="369"/>
      <c r="R183" s="369"/>
      <c r="S183" s="360" t="s">
        <v>62</v>
      </c>
      <c r="T183" s="371">
        <f t="shared" si="10"/>
        <v>1</v>
      </c>
      <c r="U183" s="512">
        <v>0</v>
      </c>
      <c r="V183" s="512">
        <v>1</v>
      </c>
      <c r="W183" s="512">
        <v>0</v>
      </c>
      <c r="X183" s="512">
        <v>0</v>
      </c>
      <c r="Y183" s="510" t="s">
        <v>752</v>
      </c>
      <c r="Z183" s="360" t="s">
        <v>96</v>
      </c>
      <c r="AA183" s="445" t="s">
        <v>132</v>
      </c>
      <c r="AB183" s="360" t="s">
        <v>266</v>
      </c>
      <c r="AC183" s="470"/>
      <c r="AD183" s="508"/>
      <c r="AE183" s="357">
        <f t="shared" si="12"/>
        <v>2050000000</v>
      </c>
      <c r="AF183" s="15">
        <v>0</v>
      </c>
      <c r="AJ183" s="546">
        <f t="shared" si="13"/>
        <v>0</v>
      </c>
      <c r="AK183" s="546">
        <v>0</v>
      </c>
      <c r="AL183" s="546"/>
      <c r="AM183" s="546"/>
      <c r="AN183" s="546"/>
      <c r="AO183" s="546">
        <f t="shared" si="14"/>
        <v>0</v>
      </c>
      <c r="AP183" s="546">
        <v>0</v>
      </c>
    </row>
    <row r="184" spans="1:42" s="47" customFormat="1" ht="60" customHeight="1">
      <c r="A184" s="78" t="s">
        <v>362</v>
      </c>
      <c r="B184" s="162" t="s">
        <v>266</v>
      </c>
      <c r="C184" s="162" t="s">
        <v>698</v>
      </c>
      <c r="D184" s="39" t="s">
        <v>732</v>
      </c>
      <c r="E184" s="91" t="s">
        <v>733</v>
      </c>
      <c r="F184" s="80" t="s">
        <v>623</v>
      </c>
      <c r="G184" s="75" t="s">
        <v>443</v>
      </c>
      <c r="H184" s="80" t="s">
        <v>701</v>
      </c>
      <c r="I184" s="75" t="s">
        <v>744</v>
      </c>
      <c r="J184" s="79" t="s">
        <v>745</v>
      </c>
      <c r="K184" s="394">
        <v>200000000</v>
      </c>
      <c r="L184" s="417" t="s">
        <v>753</v>
      </c>
      <c r="M184" s="378" t="s">
        <v>737</v>
      </c>
      <c r="N184" s="360" t="s">
        <v>747</v>
      </c>
      <c r="O184" s="371"/>
      <c r="P184" s="371"/>
      <c r="Q184" s="371"/>
      <c r="R184" s="371"/>
      <c r="S184" s="360" t="s">
        <v>62</v>
      </c>
      <c r="T184" s="371">
        <f t="shared" si="10"/>
        <v>12</v>
      </c>
      <c r="U184" s="512">
        <v>3</v>
      </c>
      <c r="V184" s="512">
        <v>3</v>
      </c>
      <c r="W184" s="512">
        <v>3</v>
      </c>
      <c r="X184" s="512">
        <v>3</v>
      </c>
      <c r="Y184" s="510" t="s">
        <v>754</v>
      </c>
      <c r="Z184" s="360" t="s">
        <v>96</v>
      </c>
      <c r="AA184" s="445" t="s">
        <v>132</v>
      </c>
      <c r="AB184" s="360" t="s">
        <v>266</v>
      </c>
      <c r="AC184" s="470"/>
      <c r="AD184" s="508"/>
      <c r="AE184" s="357">
        <f t="shared" si="12"/>
        <v>200000000</v>
      </c>
      <c r="AF184" s="15">
        <v>2</v>
      </c>
      <c r="AJ184" s="546">
        <f t="shared" si="13"/>
        <v>36345543</v>
      </c>
      <c r="AK184" s="546">
        <v>36345543</v>
      </c>
      <c r="AL184" s="546"/>
      <c r="AM184" s="546"/>
      <c r="AN184" s="546"/>
      <c r="AO184" s="546">
        <f t="shared" si="14"/>
        <v>36345543</v>
      </c>
      <c r="AP184" s="546">
        <v>36345543</v>
      </c>
    </row>
    <row r="185" spans="1:42" s="47" customFormat="1" ht="60" customHeight="1">
      <c r="A185" s="78" t="s">
        <v>362</v>
      </c>
      <c r="B185" s="162" t="s">
        <v>266</v>
      </c>
      <c r="C185" s="162" t="s">
        <v>698</v>
      </c>
      <c r="D185" s="39" t="s">
        <v>732</v>
      </c>
      <c r="E185" s="259" t="s">
        <v>733</v>
      </c>
      <c r="F185" s="80" t="s">
        <v>623</v>
      </c>
      <c r="G185" s="75" t="s">
        <v>443</v>
      </c>
      <c r="H185" s="80" t="s">
        <v>701</v>
      </c>
      <c r="I185" s="75" t="s">
        <v>744</v>
      </c>
      <c r="J185" s="79" t="s">
        <v>745</v>
      </c>
      <c r="K185" s="399">
        <f>237669535+3000000000</f>
        <v>3237669535</v>
      </c>
      <c r="L185" s="417" t="s">
        <v>755</v>
      </c>
      <c r="M185" s="378" t="s">
        <v>737</v>
      </c>
      <c r="N185" s="360" t="s">
        <v>747</v>
      </c>
      <c r="O185" s="371"/>
      <c r="P185" s="371"/>
      <c r="Q185" s="371"/>
      <c r="R185" s="371"/>
      <c r="S185" s="360" t="s">
        <v>62</v>
      </c>
      <c r="T185" s="371">
        <f t="shared" si="10"/>
        <v>4</v>
      </c>
      <c r="U185" s="512">
        <v>1</v>
      </c>
      <c r="V185" s="512">
        <v>1</v>
      </c>
      <c r="W185" s="512">
        <v>1</v>
      </c>
      <c r="X185" s="512">
        <v>1</v>
      </c>
      <c r="Y185" s="510" t="s">
        <v>756</v>
      </c>
      <c r="Z185" s="360" t="s">
        <v>96</v>
      </c>
      <c r="AA185" s="368" t="s">
        <v>132</v>
      </c>
      <c r="AB185" s="360" t="s">
        <v>266</v>
      </c>
      <c r="AC185" s="470"/>
      <c r="AD185" s="508"/>
      <c r="AE185" s="357">
        <f t="shared" si="12"/>
        <v>3237669535</v>
      </c>
      <c r="AF185" s="15">
        <v>1</v>
      </c>
      <c r="AJ185" s="546">
        <f t="shared" si="13"/>
        <v>17669535</v>
      </c>
      <c r="AK185" s="546">
        <v>17669535</v>
      </c>
      <c r="AL185" s="546"/>
      <c r="AM185" s="546"/>
      <c r="AN185" s="546"/>
      <c r="AO185" s="546">
        <f t="shared" si="14"/>
        <v>0</v>
      </c>
      <c r="AP185" s="546">
        <v>0</v>
      </c>
    </row>
    <row r="186" spans="1:42" s="47" customFormat="1" ht="60" customHeight="1">
      <c r="A186" s="78" t="s">
        <v>362</v>
      </c>
      <c r="B186" s="160" t="s">
        <v>266</v>
      </c>
      <c r="C186" s="160" t="s">
        <v>698</v>
      </c>
      <c r="D186" s="39" t="s">
        <v>732</v>
      </c>
      <c r="E186" s="100" t="s">
        <v>733</v>
      </c>
      <c r="F186" s="80" t="s">
        <v>623</v>
      </c>
      <c r="G186" s="75" t="s">
        <v>443</v>
      </c>
      <c r="H186" s="80" t="s">
        <v>701</v>
      </c>
      <c r="I186" s="75" t="s">
        <v>744</v>
      </c>
      <c r="J186" s="79" t="s">
        <v>745</v>
      </c>
      <c r="K186" s="418">
        <f>5489199211+62472063</f>
        <v>5551671274</v>
      </c>
      <c r="L186" s="417" t="s">
        <v>757</v>
      </c>
      <c r="M186" s="378" t="s">
        <v>737</v>
      </c>
      <c r="N186" s="360" t="s">
        <v>747</v>
      </c>
      <c r="O186" s="369"/>
      <c r="P186" s="369"/>
      <c r="Q186" s="369"/>
      <c r="R186" s="369"/>
      <c r="S186" s="360" t="s">
        <v>62</v>
      </c>
      <c r="T186" s="371">
        <f t="shared" si="10"/>
        <v>12</v>
      </c>
      <c r="U186" s="360">
        <v>3</v>
      </c>
      <c r="V186" s="360">
        <v>3</v>
      </c>
      <c r="W186" s="360">
        <v>3</v>
      </c>
      <c r="X186" s="360">
        <v>3</v>
      </c>
      <c r="Y186" s="510" t="s">
        <v>758</v>
      </c>
      <c r="Z186" s="360" t="s">
        <v>96</v>
      </c>
      <c r="AA186" s="445" t="s">
        <v>718</v>
      </c>
      <c r="AB186" s="360" t="s">
        <v>266</v>
      </c>
      <c r="AC186" s="470"/>
      <c r="AD186" s="508"/>
      <c r="AE186" s="357">
        <f t="shared" si="12"/>
        <v>5551671274</v>
      </c>
      <c r="AF186" s="15">
        <v>0</v>
      </c>
      <c r="AJ186" s="546">
        <f t="shared" si="13"/>
        <v>0</v>
      </c>
      <c r="AK186" s="546">
        <v>0</v>
      </c>
      <c r="AL186" s="546"/>
      <c r="AM186" s="546"/>
      <c r="AN186" s="546"/>
      <c r="AO186" s="546">
        <f t="shared" si="14"/>
        <v>0</v>
      </c>
      <c r="AP186" s="546">
        <v>0</v>
      </c>
    </row>
    <row r="187" spans="1:42" s="47" customFormat="1" ht="60" customHeight="1">
      <c r="A187" s="78" t="s">
        <v>362</v>
      </c>
      <c r="B187" s="160" t="s">
        <v>266</v>
      </c>
      <c r="C187" s="160" t="s">
        <v>698</v>
      </c>
      <c r="D187" s="39" t="s">
        <v>732</v>
      </c>
      <c r="E187" s="100" t="s">
        <v>733</v>
      </c>
      <c r="F187" s="80" t="s">
        <v>623</v>
      </c>
      <c r="G187" s="75" t="s">
        <v>443</v>
      </c>
      <c r="H187" s="80" t="s">
        <v>701</v>
      </c>
      <c r="I187" s="75" t="s">
        <v>734</v>
      </c>
      <c r="J187" s="79" t="s">
        <v>735</v>
      </c>
      <c r="K187" s="413">
        <v>120000000</v>
      </c>
      <c r="L187" s="417" t="s">
        <v>759</v>
      </c>
      <c r="M187" s="378" t="s">
        <v>737</v>
      </c>
      <c r="N187" s="360" t="s">
        <v>738</v>
      </c>
      <c r="O187" s="369"/>
      <c r="P187" s="369"/>
      <c r="Q187" s="369"/>
      <c r="R187" s="369"/>
      <c r="S187" s="360" t="s">
        <v>62</v>
      </c>
      <c r="T187" s="371">
        <f t="shared" si="10"/>
        <v>20</v>
      </c>
      <c r="U187" s="360">
        <v>2</v>
      </c>
      <c r="V187" s="360">
        <v>4</v>
      </c>
      <c r="W187" s="360">
        <v>6</v>
      </c>
      <c r="X187" s="360">
        <v>8</v>
      </c>
      <c r="Y187" s="510" t="s">
        <v>760</v>
      </c>
      <c r="Z187" s="360" t="s">
        <v>96</v>
      </c>
      <c r="AA187" s="445" t="s">
        <v>718</v>
      </c>
      <c r="AB187" s="360" t="s">
        <v>266</v>
      </c>
      <c r="AC187" s="468"/>
      <c r="AD187" s="508"/>
      <c r="AE187" s="357">
        <f t="shared" si="12"/>
        <v>120000000</v>
      </c>
      <c r="AF187" s="15">
        <v>2</v>
      </c>
      <c r="AJ187" s="546">
        <f t="shared" si="13"/>
        <v>0</v>
      </c>
      <c r="AK187" s="546">
        <v>0</v>
      </c>
      <c r="AL187" s="546"/>
      <c r="AM187" s="546"/>
      <c r="AN187" s="546"/>
      <c r="AO187" s="546">
        <f t="shared" si="14"/>
        <v>0</v>
      </c>
      <c r="AP187" s="546">
        <v>0</v>
      </c>
    </row>
    <row r="188" spans="1:42" s="47" customFormat="1" ht="60" customHeight="1">
      <c r="A188" s="78" t="s">
        <v>362</v>
      </c>
      <c r="B188" s="160" t="s">
        <v>266</v>
      </c>
      <c r="C188" s="160" t="s">
        <v>539</v>
      </c>
      <c r="D188" s="39" t="s">
        <v>732</v>
      </c>
      <c r="E188" s="100" t="s">
        <v>733</v>
      </c>
      <c r="F188" s="80" t="s">
        <v>623</v>
      </c>
      <c r="G188" s="75" t="s">
        <v>443</v>
      </c>
      <c r="H188" s="80" t="s">
        <v>701</v>
      </c>
      <c r="I188" s="75" t="s">
        <v>744</v>
      </c>
      <c r="J188" s="79" t="s">
        <v>745</v>
      </c>
      <c r="K188" s="399">
        <v>2000000000</v>
      </c>
      <c r="L188" s="417" t="s">
        <v>761</v>
      </c>
      <c r="M188" s="378" t="s">
        <v>737</v>
      </c>
      <c r="N188" s="360" t="s">
        <v>747</v>
      </c>
      <c r="O188" s="369"/>
      <c r="P188" s="369"/>
      <c r="Q188" s="369"/>
      <c r="R188" s="369"/>
      <c r="S188" s="360" t="s">
        <v>62</v>
      </c>
      <c r="T188" s="371">
        <f t="shared" si="10"/>
        <v>24</v>
      </c>
      <c r="U188" s="512">
        <v>6</v>
      </c>
      <c r="V188" s="512">
        <v>6</v>
      </c>
      <c r="W188" s="512">
        <v>6</v>
      </c>
      <c r="X188" s="512">
        <v>6</v>
      </c>
      <c r="Y188" s="510" t="s">
        <v>762</v>
      </c>
      <c r="Z188" s="360" t="s">
        <v>96</v>
      </c>
      <c r="AA188" s="368" t="s">
        <v>132</v>
      </c>
      <c r="AB188" s="360" t="s">
        <v>266</v>
      </c>
      <c r="AC188" s="360"/>
      <c r="AD188" s="508"/>
      <c r="AE188" s="357">
        <f t="shared" si="12"/>
        <v>2000000000</v>
      </c>
      <c r="AF188" s="15">
        <v>0</v>
      </c>
      <c r="AJ188" s="546">
        <f t="shared" si="13"/>
        <v>0</v>
      </c>
      <c r="AK188" s="546">
        <v>0</v>
      </c>
      <c r="AL188" s="546"/>
      <c r="AM188" s="546"/>
      <c r="AN188" s="546"/>
      <c r="AO188" s="546">
        <f t="shared" si="14"/>
        <v>0</v>
      </c>
      <c r="AP188" s="546">
        <v>0</v>
      </c>
    </row>
    <row r="189" spans="1:42" s="47" customFormat="1" ht="60" customHeight="1">
      <c r="A189" s="78" t="s">
        <v>362</v>
      </c>
      <c r="B189" s="160" t="s">
        <v>266</v>
      </c>
      <c r="C189" s="160" t="s">
        <v>539</v>
      </c>
      <c r="D189" s="39" t="s">
        <v>732</v>
      </c>
      <c r="E189" s="100" t="s">
        <v>733</v>
      </c>
      <c r="F189" s="80" t="s">
        <v>623</v>
      </c>
      <c r="G189" s="75" t="s">
        <v>443</v>
      </c>
      <c r="H189" s="80" t="s">
        <v>701</v>
      </c>
      <c r="I189" s="75" t="s">
        <v>744</v>
      </c>
      <c r="J189" s="79" t="s">
        <v>745</v>
      </c>
      <c r="K189" s="418">
        <f>2000000000+11222145365</f>
        <v>13222145365</v>
      </c>
      <c r="L189" s="417" t="s">
        <v>763</v>
      </c>
      <c r="M189" s="378" t="s">
        <v>737</v>
      </c>
      <c r="N189" s="360" t="s">
        <v>747</v>
      </c>
      <c r="O189" s="369"/>
      <c r="P189" s="369"/>
      <c r="Q189" s="369"/>
      <c r="R189" s="369"/>
      <c r="S189" s="360" t="s">
        <v>62</v>
      </c>
      <c r="T189" s="371">
        <f t="shared" si="10"/>
        <v>12</v>
      </c>
      <c r="U189" s="512">
        <v>3</v>
      </c>
      <c r="V189" s="512">
        <v>3</v>
      </c>
      <c r="W189" s="512">
        <v>3</v>
      </c>
      <c r="X189" s="512">
        <v>3</v>
      </c>
      <c r="Y189" s="510" t="s">
        <v>764</v>
      </c>
      <c r="Z189" s="360" t="s">
        <v>96</v>
      </c>
      <c r="AA189" s="445" t="s">
        <v>132</v>
      </c>
      <c r="AB189" s="360" t="s">
        <v>266</v>
      </c>
      <c r="AC189" s="360"/>
      <c r="AD189" s="508"/>
      <c r="AE189" s="357">
        <f t="shared" si="12"/>
        <v>13222145365</v>
      </c>
      <c r="AF189" s="15">
        <v>3</v>
      </c>
      <c r="AJ189" s="546">
        <f t="shared" si="13"/>
        <v>3808643411</v>
      </c>
      <c r="AK189" s="546">
        <v>3808643411</v>
      </c>
      <c r="AL189" s="546"/>
      <c r="AM189" s="546"/>
      <c r="AN189" s="546"/>
      <c r="AO189" s="546">
        <f t="shared" si="14"/>
        <v>3808643411</v>
      </c>
      <c r="AP189" s="546">
        <v>3808643411</v>
      </c>
    </row>
    <row r="190" spans="1:42" s="47" customFormat="1" ht="60" customHeight="1">
      <c r="A190" s="78" t="s">
        <v>362</v>
      </c>
      <c r="B190" s="160" t="s">
        <v>266</v>
      </c>
      <c r="C190" s="160" t="s">
        <v>698</v>
      </c>
      <c r="D190" s="39" t="s">
        <v>732</v>
      </c>
      <c r="E190" s="100" t="s">
        <v>733</v>
      </c>
      <c r="F190" s="80" t="s">
        <v>623</v>
      </c>
      <c r="G190" s="75" t="s">
        <v>443</v>
      </c>
      <c r="H190" s="80" t="s">
        <v>701</v>
      </c>
      <c r="I190" s="75" t="s">
        <v>744</v>
      </c>
      <c r="J190" s="79" t="s">
        <v>745</v>
      </c>
      <c r="K190" s="418">
        <f>1000000000+5000000000</f>
        <v>6000000000</v>
      </c>
      <c r="L190" s="417" t="s">
        <v>765</v>
      </c>
      <c r="M190" s="378" t="s">
        <v>737</v>
      </c>
      <c r="N190" s="360" t="s">
        <v>747</v>
      </c>
      <c r="O190" s="369"/>
      <c r="P190" s="369"/>
      <c r="Q190" s="369"/>
      <c r="R190" s="369"/>
      <c r="S190" s="360" t="s">
        <v>62</v>
      </c>
      <c r="T190" s="371">
        <f t="shared" si="10"/>
        <v>1</v>
      </c>
      <c r="U190" s="512">
        <v>0</v>
      </c>
      <c r="V190" s="512">
        <v>1</v>
      </c>
      <c r="W190" s="512">
        <v>0</v>
      </c>
      <c r="X190" s="512">
        <v>0</v>
      </c>
      <c r="Y190" s="432" t="s">
        <v>766</v>
      </c>
      <c r="Z190" s="360" t="s">
        <v>96</v>
      </c>
      <c r="AA190" s="445" t="s">
        <v>132</v>
      </c>
      <c r="AB190" s="360" t="s">
        <v>266</v>
      </c>
      <c r="AC190" s="360"/>
      <c r="AD190" s="508"/>
      <c r="AE190" s="357">
        <f t="shared" si="12"/>
        <v>6000000000</v>
      </c>
      <c r="AF190" s="15">
        <v>0</v>
      </c>
      <c r="AJ190" s="546">
        <f t="shared" si="13"/>
        <v>0</v>
      </c>
      <c r="AK190" s="546">
        <v>0</v>
      </c>
      <c r="AL190" s="546"/>
      <c r="AM190" s="546"/>
      <c r="AN190" s="546"/>
      <c r="AO190" s="546">
        <f t="shared" si="14"/>
        <v>0</v>
      </c>
      <c r="AP190" s="546">
        <v>0</v>
      </c>
    </row>
    <row r="191" spans="1:42" s="47" customFormat="1" ht="60" customHeight="1">
      <c r="A191" s="78" t="s">
        <v>362</v>
      </c>
      <c r="B191" s="160" t="s">
        <v>266</v>
      </c>
      <c r="C191" s="160" t="s">
        <v>698</v>
      </c>
      <c r="D191" s="39" t="s">
        <v>732</v>
      </c>
      <c r="E191" s="100" t="s">
        <v>733</v>
      </c>
      <c r="F191" s="80" t="s">
        <v>623</v>
      </c>
      <c r="G191" s="75" t="s">
        <v>443</v>
      </c>
      <c r="H191" s="80" t="s">
        <v>701</v>
      </c>
      <c r="I191" s="75" t="s">
        <v>744</v>
      </c>
      <c r="J191" s="79" t="s">
        <v>745</v>
      </c>
      <c r="K191" s="418">
        <v>762330465</v>
      </c>
      <c r="L191" s="417" t="s">
        <v>767</v>
      </c>
      <c r="M191" s="378" t="s">
        <v>737</v>
      </c>
      <c r="N191" s="360" t="s">
        <v>747</v>
      </c>
      <c r="O191" s="369"/>
      <c r="P191" s="369"/>
      <c r="Q191" s="369"/>
      <c r="R191" s="369"/>
      <c r="S191" s="360" t="s">
        <v>62</v>
      </c>
      <c r="T191" s="371">
        <f t="shared" ref="T191" si="18">SUM(U191:X191)</f>
        <v>12</v>
      </c>
      <c r="U191" s="360">
        <v>3</v>
      </c>
      <c r="V191" s="360">
        <v>3</v>
      </c>
      <c r="W191" s="360">
        <v>3</v>
      </c>
      <c r="X191" s="360">
        <v>3</v>
      </c>
      <c r="Y191" s="432" t="s">
        <v>768</v>
      </c>
      <c r="Z191" s="360" t="s">
        <v>96</v>
      </c>
      <c r="AA191" s="445" t="s">
        <v>132</v>
      </c>
      <c r="AB191" s="360" t="s">
        <v>266</v>
      </c>
      <c r="AC191" s="360"/>
      <c r="AD191" s="508"/>
      <c r="AE191" s="357">
        <f t="shared" si="12"/>
        <v>762330465</v>
      </c>
      <c r="AF191" s="15">
        <v>3</v>
      </c>
      <c r="AJ191" s="546">
        <f t="shared" si="13"/>
        <v>552389071</v>
      </c>
      <c r="AK191" s="546">
        <v>552389071</v>
      </c>
      <c r="AL191" s="546"/>
      <c r="AM191" s="546"/>
      <c r="AN191" s="546"/>
      <c r="AO191" s="546">
        <f t="shared" si="14"/>
        <v>162914450</v>
      </c>
      <c r="AP191" s="546">
        <v>162914450</v>
      </c>
    </row>
    <row r="192" spans="1:42" s="47" customFormat="1" ht="60" customHeight="1">
      <c r="A192" s="78" t="s">
        <v>362</v>
      </c>
      <c r="B192" s="160" t="s">
        <v>266</v>
      </c>
      <c r="C192" s="160" t="s">
        <v>698</v>
      </c>
      <c r="D192" s="39" t="s">
        <v>732</v>
      </c>
      <c r="E192" s="100" t="s">
        <v>733</v>
      </c>
      <c r="F192" s="80" t="s">
        <v>623</v>
      </c>
      <c r="G192" s="75" t="s">
        <v>443</v>
      </c>
      <c r="H192" s="80" t="s">
        <v>701</v>
      </c>
      <c r="I192" s="75" t="s">
        <v>744</v>
      </c>
      <c r="J192" s="79" t="s">
        <v>745</v>
      </c>
      <c r="K192" s="418">
        <v>3200000000</v>
      </c>
      <c r="L192" s="417" t="s">
        <v>170</v>
      </c>
      <c r="M192" s="378" t="s">
        <v>737</v>
      </c>
      <c r="N192" s="360" t="s">
        <v>747</v>
      </c>
      <c r="O192" s="369"/>
      <c r="P192" s="369"/>
      <c r="Q192" s="369"/>
      <c r="R192" s="369"/>
      <c r="S192" s="360" t="s">
        <v>62</v>
      </c>
      <c r="T192" s="371">
        <f t="shared" si="10"/>
        <v>12</v>
      </c>
      <c r="U192" s="360">
        <v>3</v>
      </c>
      <c r="V192" s="360">
        <v>3</v>
      </c>
      <c r="W192" s="360">
        <v>3</v>
      </c>
      <c r="X192" s="360">
        <v>3</v>
      </c>
      <c r="Y192" s="432" t="s">
        <v>769</v>
      </c>
      <c r="Z192" s="360" t="s">
        <v>96</v>
      </c>
      <c r="AA192" s="445" t="s">
        <v>132</v>
      </c>
      <c r="AB192" s="360" t="s">
        <v>266</v>
      </c>
      <c r="AC192" s="360"/>
      <c r="AD192" s="508"/>
      <c r="AE192" s="357">
        <f t="shared" si="12"/>
        <v>3200000000</v>
      </c>
      <c r="AF192" s="15">
        <v>3</v>
      </c>
      <c r="AJ192" s="546">
        <f t="shared" si="13"/>
        <v>1730962770</v>
      </c>
      <c r="AK192" s="546">
        <v>1730962770</v>
      </c>
      <c r="AL192" s="546"/>
      <c r="AM192" s="546"/>
      <c r="AN192" s="546"/>
      <c r="AO192" s="546">
        <f t="shared" si="14"/>
        <v>582642066</v>
      </c>
      <c r="AP192" s="546">
        <v>582642066</v>
      </c>
    </row>
    <row r="193" spans="1:42" s="47" customFormat="1" ht="83.25" customHeight="1">
      <c r="A193" s="78" t="s">
        <v>252</v>
      </c>
      <c r="B193" s="160" t="s">
        <v>318</v>
      </c>
      <c r="C193" s="160" t="s">
        <v>770</v>
      </c>
      <c r="D193" s="39" t="s">
        <v>771</v>
      </c>
      <c r="E193" s="100" t="s">
        <v>772</v>
      </c>
      <c r="F193" s="74" t="s">
        <v>773</v>
      </c>
      <c r="G193" s="75" t="s">
        <v>774</v>
      </c>
      <c r="H193" s="80" t="s">
        <v>775</v>
      </c>
      <c r="I193" s="75" t="s">
        <v>776</v>
      </c>
      <c r="J193" s="79" t="s">
        <v>777</v>
      </c>
      <c r="K193" s="400">
        <v>341106000</v>
      </c>
      <c r="L193" s="369" t="s">
        <v>778</v>
      </c>
      <c r="M193" s="513" t="s">
        <v>60</v>
      </c>
      <c r="N193" s="474" t="s">
        <v>274</v>
      </c>
      <c r="O193" s="369"/>
      <c r="P193" s="369"/>
      <c r="Q193" s="369"/>
      <c r="R193" s="369"/>
      <c r="S193" s="360" t="s">
        <v>62</v>
      </c>
      <c r="T193" s="371">
        <f t="shared" si="10"/>
        <v>4</v>
      </c>
      <c r="U193" s="371">
        <v>1</v>
      </c>
      <c r="V193" s="371">
        <v>1</v>
      </c>
      <c r="W193" s="371">
        <v>1</v>
      </c>
      <c r="X193" s="371">
        <v>1</v>
      </c>
      <c r="Y193" s="466" t="s">
        <v>779</v>
      </c>
      <c r="Z193" s="360" t="s">
        <v>64</v>
      </c>
      <c r="AA193" s="368" t="s">
        <v>65</v>
      </c>
      <c r="AB193" s="360" t="s">
        <v>780</v>
      </c>
      <c r="AC193" s="360"/>
      <c r="AD193" s="508"/>
      <c r="AE193" s="357">
        <f t="shared" si="12"/>
        <v>341106000</v>
      </c>
      <c r="AF193" s="15">
        <v>1</v>
      </c>
      <c r="AJ193" s="546">
        <f t="shared" si="13"/>
        <v>49112741</v>
      </c>
      <c r="AK193" s="546">
        <v>49112741</v>
      </c>
      <c r="AL193" s="546"/>
      <c r="AM193" s="546"/>
      <c r="AN193" s="546"/>
      <c r="AO193" s="546">
        <f t="shared" si="14"/>
        <v>49112741</v>
      </c>
      <c r="AP193" s="546">
        <v>49112741</v>
      </c>
    </row>
    <row r="194" spans="1:42" s="47" customFormat="1" ht="79.5" customHeight="1">
      <c r="A194" s="78" t="s">
        <v>252</v>
      </c>
      <c r="B194" s="160" t="s">
        <v>318</v>
      </c>
      <c r="C194" s="160" t="s">
        <v>770</v>
      </c>
      <c r="D194" s="39" t="s">
        <v>771</v>
      </c>
      <c r="E194" s="100" t="s">
        <v>772</v>
      </c>
      <c r="F194" s="74" t="s">
        <v>773</v>
      </c>
      <c r="G194" s="75" t="s">
        <v>774</v>
      </c>
      <c r="H194" s="80" t="s">
        <v>775</v>
      </c>
      <c r="I194" s="124" t="s">
        <v>776</v>
      </c>
      <c r="J194" s="125" t="s">
        <v>777</v>
      </c>
      <c r="K194" s="400">
        <v>175000000</v>
      </c>
      <c r="L194" s="369" t="s">
        <v>782</v>
      </c>
      <c r="M194" s="513" t="s">
        <v>60</v>
      </c>
      <c r="N194" s="431" t="s">
        <v>274</v>
      </c>
      <c r="O194" s="369"/>
      <c r="P194" s="369"/>
      <c r="Q194" s="369"/>
      <c r="R194" s="369"/>
      <c r="S194" s="360" t="s">
        <v>62</v>
      </c>
      <c r="T194" s="371">
        <f t="shared" si="10"/>
        <v>30</v>
      </c>
      <c r="U194" s="371">
        <v>0</v>
      </c>
      <c r="V194" s="371">
        <v>15</v>
      </c>
      <c r="W194" s="371">
        <v>10</v>
      </c>
      <c r="X194" s="371">
        <v>5</v>
      </c>
      <c r="Y194" s="466" t="s">
        <v>783</v>
      </c>
      <c r="Z194" s="360" t="s">
        <v>96</v>
      </c>
      <c r="AA194" s="368"/>
      <c r="AB194" s="360" t="s">
        <v>780</v>
      </c>
      <c r="AC194" s="360"/>
      <c r="AD194" s="508"/>
      <c r="AE194" s="357">
        <f t="shared" si="12"/>
        <v>175000000</v>
      </c>
      <c r="AF194" s="15">
        <v>0</v>
      </c>
      <c r="AJ194" s="546">
        <f t="shared" si="13"/>
        <v>0</v>
      </c>
      <c r="AK194" s="546">
        <v>0</v>
      </c>
      <c r="AL194" s="546"/>
      <c r="AM194" s="546"/>
      <c r="AN194" s="546"/>
      <c r="AO194" s="546">
        <f t="shared" si="14"/>
        <v>0</v>
      </c>
      <c r="AP194" s="546">
        <v>0</v>
      </c>
    </row>
    <row r="195" spans="1:42" s="47" customFormat="1" ht="77.25" customHeight="1">
      <c r="A195" s="78" t="s">
        <v>252</v>
      </c>
      <c r="B195" s="160" t="s">
        <v>318</v>
      </c>
      <c r="C195" s="160" t="s">
        <v>770</v>
      </c>
      <c r="D195" s="39" t="s">
        <v>771</v>
      </c>
      <c r="E195" s="100" t="s">
        <v>772</v>
      </c>
      <c r="F195" s="74" t="s">
        <v>773</v>
      </c>
      <c r="G195" s="75" t="s">
        <v>774</v>
      </c>
      <c r="H195" s="80" t="s">
        <v>775</v>
      </c>
      <c r="I195" s="124" t="s">
        <v>776</v>
      </c>
      <c r="J195" s="125" t="s">
        <v>777</v>
      </c>
      <c r="K195" s="400">
        <v>203562000</v>
      </c>
      <c r="L195" s="369" t="s">
        <v>782</v>
      </c>
      <c r="M195" s="513" t="s">
        <v>60</v>
      </c>
      <c r="N195" s="371" t="s">
        <v>274</v>
      </c>
      <c r="O195" s="369"/>
      <c r="P195" s="369"/>
      <c r="Q195" s="369"/>
      <c r="R195" s="369"/>
      <c r="S195" s="360" t="s">
        <v>62</v>
      </c>
      <c r="T195" s="371">
        <f t="shared" si="10"/>
        <v>30</v>
      </c>
      <c r="U195" s="371">
        <v>0</v>
      </c>
      <c r="V195" s="371">
        <v>15</v>
      </c>
      <c r="W195" s="371">
        <v>10</v>
      </c>
      <c r="X195" s="371">
        <v>5</v>
      </c>
      <c r="Y195" s="466" t="s">
        <v>784</v>
      </c>
      <c r="Z195" s="360" t="s">
        <v>124</v>
      </c>
      <c r="AA195" s="368"/>
      <c r="AB195" s="360" t="s">
        <v>780</v>
      </c>
      <c r="AC195" s="360"/>
      <c r="AD195" s="508"/>
      <c r="AE195" s="357">
        <f t="shared" si="12"/>
        <v>203562000</v>
      </c>
      <c r="AF195" s="15">
        <v>0</v>
      </c>
      <c r="AJ195" s="546">
        <f t="shared" si="13"/>
        <v>0</v>
      </c>
      <c r="AK195" s="546">
        <v>0</v>
      </c>
      <c r="AL195" s="546"/>
      <c r="AM195" s="546"/>
      <c r="AN195" s="546"/>
      <c r="AO195" s="546">
        <f t="shared" si="14"/>
        <v>0</v>
      </c>
      <c r="AP195" s="546">
        <v>0</v>
      </c>
    </row>
    <row r="196" spans="1:42" s="47" customFormat="1" ht="77.25" customHeight="1">
      <c r="A196" s="78" t="s">
        <v>252</v>
      </c>
      <c r="B196" s="160" t="s">
        <v>318</v>
      </c>
      <c r="C196" s="160" t="s">
        <v>770</v>
      </c>
      <c r="D196" s="39" t="s">
        <v>771</v>
      </c>
      <c r="E196" s="100" t="s">
        <v>772</v>
      </c>
      <c r="F196" s="74" t="s">
        <v>773</v>
      </c>
      <c r="G196" s="75" t="s">
        <v>774</v>
      </c>
      <c r="H196" s="80" t="s">
        <v>775</v>
      </c>
      <c r="I196" s="124" t="s">
        <v>776</v>
      </c>
      <c r="J196" s="125" t="s">
        <v>777</v>
      </c>
      <c r="K196" s="400">
        <v>308423021</v>
      </c>
      <c r="L196" s="369" t="s">
        <v>785</v>
      </c>
      <c r="M196" s="513" t="s">
        <v>60</v>
      </c>
      <c r="N196" s="371" t="s">
        <v>274</v>
      </c>
      <c r="O196" s="369"/>
      <c r="P196" s="369"/>
      <c r="Q196" s="369"/>
      <c r="R196" s="369"/>
      <c r="S196" s="360" t="s">
        <v>62</v>
      </c>
      <c r="T196" s="371">
        <f t="shared" ref="T196" si="19">SUM(U196:X196)</f>
        <v>140</v>
      </c>
      <c r="U196" s="378">
        <v>5</v>
      </c>
      <c r="V196" s="378">
        <v>25</v>
      </c>
      <c r="W196" s="378">
        <v>50</v>
      </c>
      <c r="X196" s="378">
        <v>60</v>
      </c>
      <c r="Y196" s="500" t="s">
        <v>786</v>
      </c>
      <c r="Z196" s="148" t="s">
        <v>245</v>
      </c>
      <c r="AA196" s="368"/>
      <c r="AB196" s="360" t="s">
        <v>780</v>
      </c>
      <c r="AC196" s="360"/>
      <c r="AD196" s="508"/>
      <c r="AE196" s="357">
        <f t="shared" si="12"/>
        <v>308423021</v>
      </c>
      <c r="AF196" s="15">
        <v>15</v>
      </c>
      <c r="AJ196" s="546">
        <f t="shared" si="13"/>
        <v>0</v>
      </c>
      <c r="AK196" s="546">
        <v>0</v>
      </c>
      <c r="AL196" s="546"/>
      <c r="AM196" s="546"/>
      <c r="AN196" s="546"/>
      <c r="AO196" s="546">
        <f t="shared" si="14"/>
        <v>0</v>
      </c>
      <c r="AP196" s="546">
        <v>0</v>
      </c>
    </row>
    <row r="197" spans="1:42" s="47" customFormat="1" ht="77.25" customHeight="1">
      <c r="A197" s="78" t="s">
        <v>252</v>
      </c>
      <c r="B197" s="160" t="s">
        <v>318</v>
      </c>
      <c r="C197" s="160" t="s">
        <v>770</v>
      </c>
      <c r="D197" s="39" t="s">
        <v>771</v>
      </c>
      <c r="E197" s="100" t="s">
        <v>772</v>
      </c>
      <c r="F197" s="74" t="s">
        <v>773</v>
      </c>
      <c r="G197" s="75" t="s">
        <v>774</v>
      </c>
      <c r="H197" s="80" t="s">
        <v>775</v>
      </c>
      <c r="I197" s="124" t="s">
        <v>776</v>
      </c>
      <c r="J197" s="125" t="s">
        <v>777</v>
      </c>
      <c r="K197" s="400">
        <v>145000000</v>
      </c>
      <c r="L197" s="369" t="s">
        <v>785</v>
      </c>
      <c r="M197" s="513" t="s">
        <v>60</v>
      </c>
      <c r="N197" s="371" t="s">
        <v>274</v>
      </c>
      <c r="O197" s="369"/>
      <c r="P197" s="369"/>
      <c r="Q197" s="369"/>
      <c r="R197" s="369"/>
      <c r="S197" s="360" t="s">
        <v>62</v>
      </c>
      <c r="T197" s="371">
        <f t="shared" si="10"/>
        <v>140</v>
      </c>
      <c r="U197" s="378">
        <v>5</v>
      </c>
      <c r="V197" s="378">
        <v>25</v>
      </c>
      <c r="W197" s="378">
        <v>50</v>
      </c>
      <c r="X197" s="378">
        <v>60</v>
      </c>
      <c r="Y197" s="466" t="s">
        <v>787</v>
      </c>
      <c r="Z197" s="360" t="s">
        <v>96</v>
      </c>
      <c r="AA197" s="368" t="s">
        <v>718</v>
      </c>
      <c r="AB197" s="360" t="s">
        <v>780</v>
      </c>
      <c r="AC197" s="360"/>
      <c r="AD197" s="508"/>
      <c r="AE197" s="357">
        <f t="shared" si="12"/>
        <v>145000000</v>
      </c>
      <c r="AF197" s="15">
        <v>15</v>
      </c>
      <c r="AJ197" s="546">
        <f t="shared" si="13"/>
        <v>0</v>
      </c>
      <c r="AK197" s="546">
        <v>0</v>
      </c>
      <c r="AL197" s="546"/>
      <c r="AM197" s="546"/>
      <c r="AN197" s="546"/>
      <c r="AO197" s="546">
        <f t="shared" si="14"/>
        <v>0</v>
      </c>
      <c r="AP197" s="546">
        <v>0</v>
      </c>
    </row>
    <row r="198" spans="1:42" s="47" customFormat="1" ht="77.25" customHeight="1">
      <c r="A198" s="78" t="s">
        <v>252</v>
      </c>
      <c r="B198" s="160" t="s">
        <v>318</v>
      </c>
      <c r="C198" s="160" t="s">
        <v>770</v>
      </c>
      <c r="D198" s="39" t="s">
        <v>771</v>
      </c>
      <c r="E198" s="100" t="s">
        <v>772</v>
      </c>
      <c r="F198" s="74" t="s">
        <v>773</v>
      </c>
      <c r="G198" s="75" t="s">
        <v>774</v>
      </c>
      <c r="H198" s="80" t="s">
        <v>775</v>
      </c>
      <c r="I198" s="124" t="s">
        <v>776</v>
      </c>
      <c r="J198" s="125" t="s">
        <v>777</v>
      </c>
      <c r="K198" s="412">
        <v>100000000</v>
      </c>
      <c r="L198" s="369" t="s">
        <v>788</v>
      </c>
      <c r="M198" s="513" t="s">
        <v>60</v>
      </c>
      <c r="N198" s="371" t="s">
        <v>274</v>
      </c>
      <c r="O198" s="369"/>
      <c r="P198" s="369"/>
      <c r="Q198" s="369"/>
      <c r="R198" s="369"/>
      <c r="S198" s="360" t="s">
        <v>62</v>
      </c>
      <c r="T198" s="371">
        <f t="shared" si="10"/>
        <v>38</v>
      </c>
      <c r="U198" s="378">
        <v>12</v>
      </c>
      <c r="V198" s="378">
        <v>12</v>
      </c>
      <c r="W198" s="378">
        <v>12</v>
      </c>
      <c r="X198" s="378">
        <v>2</v>
      </c>
      <c r="Y198" s="466" t="s">
        <v>789</v>
      </c>
      <c r="Z198" s="360" t="s">
        <v>96</v>
      </c>
      <c r="AA198" s="360"/>
      <c r="AB198" s="360" t="s">
        <v>780</v>
      </c>
      <c r="AC198" s="360"/>
      <c r="AD198" s="508"/>
      <c r="AE198" s="357">
        <f t="shared" si="12"/>
        <v>100000000</v>
      </c>
      <c r="AF198" s="15">
        <v>15</v>
      </c>
      <c r="AJ198" s="546">
        <f t="shared" si="13"/>
        <v>0</v>
      </c>
      <c r="AK198" s="546">
        <v>0</v>
      </c>
      <c r="AL198" s="546"/>
      <c r="AM198" s="546"/>
      <c r="AN198" s="546"/>
      <c r="AO198" s="546">
        <f t="shared" si="14"/>
        <v>0</v>
      </c>
      <c r="AP198" s="546">
        <v>0</v>
      </c>
    </row>
    <row r="199" spans="1:42" s="47" customFormat="1" ht="60" customHeight="1">
      <c r="A199" s="78" t="s">
        <v>252</v>
      </c>
      <c r="B199" s="160" t="s">
        <v>318</v>
      </c>
      <c r="C199" s="160" t="s">
        <v>770</v>
      </c>
      <c r="D199" s="39" t="s">
        <v>771</v>
      </c>
      <c r="E199" s="100" t="s">
        <v>772</v>
      </c>
      <c r="F199" s="80" t="s">
        <v>623</v>
      </c>
      <c r="G199" s="75" t="s">
        <v>443</v>
      </c>
      <c r="H199" s="80" t="s">
        <v>790</v>
      </c>
      <c r="I199" s="124" t="s">
        <v>791</v>
      </c>
      <c r="J199" s="79" t="s">
        <v>792</v>
      </c>
      <c r="K199" s="412">
        <v>330000000</v>
      </c>
      <c r="L199" s="369" t="s">
        <v>793</v>
      </c>
      <c r="M199" s="431" t="s">
        <v>60</v>
      </c>
      <c r="N199" s="445" t="s">
        <v>794</v>
      </c>
      <c r="O199" s="369"/>
      <c r="P199" s="369"/>
      <c r="Q199" s="369"/>
      <c r="R199" s="369"/>
      <c r="S199" s="360" t="s">
        <v>62</v>
      </c>
      <c r="T199" s="371">
        <f t="shared" si="10"/>
        <v>9</v>
      </c>
      <c r="U199" s="371">
        <v>0</v>
      </c>
      <c r="V199" s="371">
        <v>3</v>
      </c>
      <c r="W199" s="371">
        <v>3</v>
      </c>
      <c r="X199" s="371">
        <v>3</v>
      </c>
      <c r="Y199" s="466" t="s">
        <v>795</v>
      </c>
      <c r="Z199" s="360" t="s">
        <v>96</v>
      </c>
      <c r="AA199" s="360"/>
      <c r="AB199" s="360" t="s">
        <v>780</v>
      </c>
      <c r="AC199" s="360"/>
      <c r="AD199" s="508"/>
      <c r="AE199" s="357">
        <f t="shared" si="12"/>
        <v>330000000</v>
      </c>
      <c r="AF199" s="15">
        <v>0</v>
      </c>
      <c r="AJ199" s="546">
        <f t="shared" si="13"/>
        <v>0</v>
      </c>
      <c r="AK199" s="546">
        <v>0</v>
      </c>
      <c r="AL199" s="546"/>
      <c r="AM199" s="546"/>
      <c r="AN199" s="546"/>
      <c r="AO199" s="546">
        <f t="shared" si="14"/>
        <v>0</v>
      </c>
      <c r="AP199" s="546">
        <v>0</v>
      </c>
    </row>
    <row r="200" spans="1:42" s="47" customFormat="1" ht="60" customHeight="1">
      <c r="A200" s="78" t="s">
        <v>252</v>
      </c>
      <c r="B200" s="160" t="s">
        <v>318</v>
      </c>
      <c r="C200" s="160" t="s">
        <v>796</v>
      </c>
      <c r="D200" s="39" t="s">
        <v>797</v>
      </c>
      <c r="E200" s="100" t="s">
        <v>798</v>
      </c>
      <c r="F200" s="74" t="s">
        <v>799</v>
      </c>
      <c r="G200" s="75" t="s">
        <v>800</v>
      </c>
      <c r="H200" s="80" t="s">
        <v>801</v>
      </c>
      <c r="I200" s="79" t="s">
        <v>802</v>
      </c>
      <c r="J200" s="79" t="s">
        <v>803</v>
      </c>
      <c r="K200" s="400">
        <v>68300791</v>
      </c>
      <c r="L200" s="421" t="s">
        <v>804</v>
      </c>
      <c r="M200" s="373" t="s">
        <v>60</v>
      </c>
      <c r="N200" s="445" t="s">
        <v>805</v>
      </c>
      <c r="O200" s="369"/>
      <c r="P200" s="369"/>
      <c r="Q200" s="369"/>
      <c r="R200" s="369"/>
      <c r="S200" s="360" t="s">
        <v>62</v>
      </c>
      <c r="T200" s="371">
        <f t="shared" si="10"/>
        <v>75</v>
      </c>
      <c r="U200" s="514">
        <v>20</v>
      </c>
      <c r="V200" s="514">
        <v>20</v>
      </c>
      <c r="W200" s="514">
        <v>20</v>
      </c>
      <c r="X200" s="514">
        <v>15</v>
      </c>
      <c r="Y200" s="466" t="s">
        <v>806</v>
      </c>
      <c r="Z200" s="431" t="s">
        <v>124</v>
      </c>
      <c r="AA200" s="360"/>
      <c r="AB200" s="360" t="s">
        <v>807</v>
      </c>
      <c r="AC200" s="360"/>
      <c r="AD200" s="508"/>
      <c r="AE200" s="357">
        <f t="shared" si="12"/>
        <v>68300791</v>
      </c>
      <c r="AF200" s="15">
        <v>27</v>
      </c>
      <c r="AJ200" s="546">
        <f t="shared" si="13"/>
        <v>0</v>
      </c>
      <c r="AK200" s="546"/>
      <c r="AL200" s="546"/>
      <c r="AM200" s="546"/>
      <c r="AN200" s="546"/>
      <c r="AO200" s="546">
        <f t="shared" si="14"/>
        <v>0</v>
      </c>
      <c r="AP200" s="546"/>
    </row>
    <row r="201" spans="1:42" s="47" customFormat="1" ht="60" customHeight="1">
      <c r="A201" s="78" t="s">
        <v>252</v>
      </c>
      <c r="B201" s="160" t="s">
        <v>318</v>
      </c>
      <c r="C201" s="160" t="s">
        <v>796</v>
      </c>
      <c r="D201" s="39" t="s">
        <v>797</v>
      </c>
      <c r="E201" s="100" t="s">
        <v>798</v>
      </c>
      <c r="F201" s="74" t="s">
        <v>799</v>
      </c>
      <c r="G201" s="75" t="s">
        <v>800</v>
      </c>
      <c r="H201" s="80" t="s">
        <v>801</v>
      </c>
      <c r="I201" s="79" t="s">
        <v>802</v>
      </c>
      <c r="J201" s="79" t="s">
        <v>803</v>
      </c>
      <c r="K201" s="400">
        <v>331344000</v>
      </c>
      <c r="L201" s="369" t="s">
        <v>804</v>
      </c>
      <c r="M201" s="373" t="s">
        <v>60</v>
      </c>
      <c r="N201" s="445" t="s">
        <v>805</v>
      </c>
      <c r="O201" s="369"/>
      <c r="P201" s="369"/>
      <c r="Q201" s="369"/>
      <c r="R201" s="369"/>
      <c r="S201" s="360" t="s">
        <v>62</v>
      </c>
      <c r="T201" s="371">
        <f t="shared" ref="T201:T241" si="20">SUM(U201:X201)</f>
        <v>75</v>
      </c>
      <c r="U201" s="514">
        <v>20</v>
      </c>
      <c r="V201" s="514">
        <v>20</v>
      </c>
      <c r="W201" s="514">
        <v>20</v>
      </c>
      <c r="X201" s="514">
        <v>15</v>
      </c>
      <c r="Y201" s="466" t="s">
        <v>809</v>
      </c>
      <c r="Z201" s="360" t="s">
        <v>96</v>
      </c>
      <c r="AA201" s="360" t="s">
        <v>718</v>
      </c>
      <c r="AB201" s="360" t="s">
        <v>807</v>
      </c>
      <c r="AC201" s="468"/>
      <c r="AD201" s="508"/>
      <c r="AE201" s="357">
        <f t="shared" si="12"/>
        <v>331344000</v>
      </c>
      <c r="AF201" s="15">
        <v>27</v>
      </c>
      <c r="AJ201" s="546">
        <f t="shared" si="13"/>
        <v>108729203</v>
      </c>
      <c r="AK201" s="546">
        <v>108729203</v>
      </c>
      <c r="AL201" s="546"/>
      <c r="AM201" s="546"/>
      <c r="AN201" s="546"/>
      <c r="AO201" s="546">
        <f t="shared" si="14"/>
        <v>108729203</v>
      </c>
      <c r="AP201" s="546">
        <v>108729203</v>
      </c>
    </row>
    <row r="202" spans="1:42" s="47" customFormat="1" ht="60" customHeight="1">
      <c r="A202" s="78" t="s">
        <v>362</v>
      </c>
      <c r="B202" s="160" t="s">
        <v>266</v>
      </c>
      <c r="C202" s="160" t="s">
        <v>698</v>
      </c>
      <c r="D202" s="39" t="s">
        <v>699</v>
      </c>
      <c r="E202" s="260" t="s">
        <v>810</v>
      </c>
      <c r="F202" s="126" t="s">
        <v>623</v>
      </c>
      <c r="G202" s="124" t="s">
        <v>443</v>
      </c>
      <c r="H202" s="80" t="s">
        <v>701</v>
      </c>
      <c r="I202" s="75" t="s">
        <v>811</v>
      </c>
      <c r="J202" s="79" t="s">
        <v>812</v>
      </c>
      <c r="K202" s="367">
        <v>565552000</v>
      </c>
      <c r="L202" s="360" t="s">
        <v>102</v>
      </c>
      <c r="M202" s="460" t="s">
        <v>359</v>
      </c>
      <c r="N202" s="445" t="s">
        <v>274</v>
      </c>
      <c r="O202" s="369"/>
      <c r="P202" s="369"/>
      <c r="Q202" s="369"/>
      <c r="R202" s="369"/>
      <c r="S202" s="360" t="s">
        <v>62</v>
      </c>
      <c r="T202" s="371">
        <f t="shared" si="20"/>
        <v>200</v>
      </c>
      <c r="U202" s="371">
        <v>25</v>
      </c>
      <c r="V202" s="371">
        <v>75</v>
      </c>
      <c r="W202" s="371">
        <v>75</v>
      </c>
      <c r="X202" s="371">
        <v>25</v>
      </c>
      <c r="Y202" s="466" t="s">
        <v>813</v>
      </c>
      <c r="Z202" s="360" t="s">
        <v>64</v>
      </c>
      <c r="AA202" s="368" t="s">
        <v>65</v>
      </c>
      <c r="AB202" s="360"/>
      <c r="AC202" s="468"/>
      <c r="AD202" s="508"/>
      <c r="AE202" s="357">
        <f t="shared" si="12"/>
        <v>565552000</v>
      </c>
      <c r="AF202" s="15">
        <v>23</v>
      </c>
      <c r="AJ202" s="546">
        <f t="shared" si="13"/>
        <v>263200980</v>
      </c>
      <c r="AK202" s="546">
        <v>263200980</v>
      </c>
      <c r="AL202" s="546"/>
      <c r="AM202" s="546"/>
      <c r="AN202" s="546"/>
      <c r="AO202" s="546">
        <f t="shared" si="14"/>
        <v>88593450</v>
      </c>
      <c r="AP202" s="546">
        <v>88593450</v>
      </c>
    </row>
    <row r="203" spans="1:42" s="47" customFormat="1" ht="60" customHeight="1">
      <c r="A203" s="78" t="s">
        <v>362</v>
      </c>
      <c r="B203" s="160" t="s">
        <v>266</v>
      </c>
      <c r="C203" s="160" t="s">
        <v>698</v>
      </c>
      <c r="D203" s="39" t="s">
        <v>699</v>
      </c>
      <c r="E203" s="260" t="s">
        <v>810</v>
      </c>
      <c r="F203" s="126" t="s">
        <v>623</v>
      </c>
      <c r="G203" s="124" t="s">
        <v>443</v>
      </c>
      <c r="H203" s="80" t="s">
        <v>701</v>
      </c>
      <c r="I203" s="75" t="s">
        <v>816</v>
      </c>
      <c r="J203" s="79" t="s">
        <v>817</v>
      </c>
      <c r="K203" s="367">
        <v>110448000</v>
      </c>
      <c r="L203" s="360" t="s">
        <v>818</v>
      </c>
      <c r="M203" s="373" t="s">
        <v>359</v>
      </c>
      <c r="N203" s="458" t="s">
        <v>819</v>
      </c>
      <c r="O203" s="458"/>
      <c r="P203" s="458"/>
      <c r="Q203" s="458"/>
      <c r="R203" s="458"/>
      <c r="S203" s="360" t="s">
        <v>62</v>
      </c>
      <c r="T203" s="371">
        <f t="shared" si="20"/>
        <v>50</v>
      </c>
      <c r="U203" s="360">
        <v>10</v>
      </c>
      <c r="V203" s="360">
        <v>15</v>
      </c>
      <c r="W203" s="360">
        <v>15</v>
      </c>
      <c r="X203" s="360">
        <v>10</v>
      </c>
      <c r="Y203" s="466" t="s">
        <v>820</v>
      </c>
      <c r="Z203" s="360" t="s">
        <v>64</v>
      </c>
      <c r="AA203" s="368" t="s">
        <v>65</v>
      </c>
      <c r="AB203" s="360"/>
      <c r="AC203" s="360"/>
      <c r="AD203" s="508"/>
      <c r="AE203" s="357">
        <f t="shared" si="12"/>
        <v>110448000</v>
      </c>
      <c r="AF203" s="15">
        <v>7</v>
      </c>
      <c r="AJ203" s="546">
        <f t="shared" si="13"/>
        <v>28238378</v>
      </c>
      <c r="AK203" s="546">
        <v>28238378</v>
      </c>
      <c r="AL203" s="546"/>
      <c r="AM203" s="546"/>
      <c r="AN203" s="546"/>
      <c r="AO203" s="546">
        <f t="shared" si="14"/>
        <v>28238378</v>
      </c>
      <c r="AP203" s="546">
        <v>28238378</v>
      </c>
    </row>
    <row r="204" spans="1:42" s="47" customFormat="1" ht="60" customHeight="1">
      <c r="A204" s="78" t="s">
        <v>362</v>
      </c>
      <c r="B204" s="162" t="s">
        <v>266</v>
      </c>
      <c r="C204" s="162" t="s">
        <v>174</v>
      </c>
      <c r="D204" s="39" t="s">
        <v>561</v>
      </c>
      <c r="E204" s="316" t="s">
        <v>821</v>
      </c>
      <c r="F204" s="80" t="s">
        <v>623</v>
      </c>
      <c r="G204" s="75" t="s">
        <v>443</v>
      </c>
      <c r="H204" s="80" t="s">
        <v>294</v>
      </c>
      <c r="I204" s="74" t="s">
        <v>822</v>
      </c>
      <c r="J204" s="80" t="s">
        <v>823</v>
      </c>
      <c r="K204" s="361">
        <v>3000000000</v>
      </c>
      <c r="L204" s="371" t="s">
        <v>824</v>
      </c>
      <c r="M204" s="375" t="s">
        <v>60</v>
      </c>
      <c r="N204" s="371" t="s">
        <v>825</v>
      </c>
      <c r="O204" s="371"/>
      <c r="P204" s="371"/>
      <c r="Q204" s="371"/>
      <c r="R204" s="371"/>
      <c r="S204" s="360" t="s">
        <v>62</v>
      </c>
      <c r="T204" s="371">
        <f t="shared" si="20"/>
        <v>250</v>
      </c>
      <c r="U204" s="371">
        <v>0</v>
      </c>
      <c r="V204" s="371">
        <v>0</v>
      </c>
      <c r="W204" s="371">
        <v>125</v>
      </c>
      <c r="X204" s="371">
        <v>125</v>
      </c>
      <c r="Y204" s="466" t="s">
        <v>826</v>
      </c>
      <c r="Z204" s="360" t="s">
        <v>96</v>
      </c>
      <c r="AA204" s="368" t="s">
        <v>132</v>
      </c>
      <c r="AB204" s="360" t="s">
        <v>266</v>
      </c>
      <c r="AC204" s="360"/>
      <c r="AD204" s="508"/>
      <c r="AE204" s="357">
        <f t="shared" si="12"/>
        <v>3000000000</v>
      </c>
      <c r="AF204" s="352">
        <v>70.3</v>
      </c>
      <c r="AJ204" s="546">
        <f t="shared" si="13"/>
        <v>627354415</v>
      </c>
      <c r="AK204" s="546">
        <v>627354415</v>
      </c>
      <c r="AL204" s="546"/>
      <c r="AM204" s="546"/>
      <c r="AN204" s="546"/>
      <c r="AO204" s="546">
        <f t="shared" si="14"/>
        <v>153970224</v>
      </c>
      <c r="AP204" s="546">
        <v>153970224</v>
      </c>
    </row>
    <row r="205" spans="1:42" s="47" customFormat="1" ht="60" customHeight="1">
      <c r="A205" s="78" t="s">
        <v>362</v>
      </c>
      <c r="B205" s="162" t="s">
        <v>266</v>
      </c>
      <c r="C205" s="162" t="s">
        <v>174</v>
      </c>
      <c r="D205" s="39" t="s">
        <v>561</v>
      </c>
      <c r="E205" s="316" t="s">
        <v>821</v>
      </c>
      <c r="F205" s="80" t="s">
        <v>623</v>
      </c>
      <c r="G205" s="75" t="s">
        <v>443</v>
      </c>
      <c r="H205" s="80" t="s">
        <v>294</v>
      </c>
      <c r="I205" s="74" t="s">
        <v>822</v>
      </c>
      <c r="J205" s="80" t="s">
        <v>823</v>
      </c>
      <c r="K205" s="406">
        <v>1468293000</v>
      </c>
      <c r="L205" s="371" t="s">
        <v>126</v>
      </c>
      <c r="M205" s="375" t="s">
        <v>60</v>
      </c>
      <c r="N205" s="371" t="s">
        <v>829</v>
      </c>
      <c r="O205" s="371"/>
      <c r="P205" s="371"/>
      <c r="Q205" s="371"/>
      <c r="R205" s="371"/>
      <c r="S205" s="360" t="s">
        <v>62</v>
      </c>
      <c r="T205" s="371">
        <f t="shared" si="20"/>
        <v>4</v>
      </c>
      <c r="U205" s="371">
        <v>1</v>
      </c>
      <c r="V205" s="371">
        <v>1</v>
      </c>
      <c r="W205" s="371">
        <v>1</v>
      </c>
      <c r="X205" s="371">
        <v>1</v>
      </c>
      <c r="Y205" s="466" t="s">
        <v>830</v>
      </c>
      <c r="Z205" s="360" t="s">
        <v>96</v>
      </c>
      <c r="AA205" s="368" t="s">
        <v>132</v>
      </c>
      <c r="AB205" s="360" t="s">
        <v>266</v>
      </c>
      <c r="AC205" s="360"/>
      <c r="AD205" s="508"/>
      <c r="AE205" s="357">
        <f t="shared" si="12"/>
        <v>1468293000</v>
      </c>
      <c r="AF205" s="15">
        <v>1</v>
      </c>
      <c r="AJ205" s="546">
        <f t="shared" si="13"/>
        <v>251664529</v>
      </c>
      <c r="AK205" s="546">
        <v>251664529</v>
      </c>
      <c r="AL205" s="546"/>
      <c r="AM205" s="546"/>
      <c r="AN205" s="546"/>
      <c r="AO205" s="546">
        <f t="shared" si="14"/>
        <v>251664529</v>
      </c>
      <c r="AP205" s="546">
        <v>251664529</v>
      </c>
    </row>
    <row r="206" spans="1:42" s="47" customFormat="1" ht="60" customHeight="1">
      <c r="A206" s="78" t="s">
        <v>362</v>
      </c>
      <c r="B206" s="162" t="s">
        <v>266</v>
      </c>
      <c r="C206" s="162" t="s">
        <v>174</v>
      </c>
      <c r="D206" s="39" t="s">
        <v>561</v>
      </c>
      <c r="E206" s="316" t="s">
        <v>821</v>
      </c>
      <c r="F206" s="80" t="s">
        <v>623</v>
      </c>
      <c r="G206" s="75" t="s">
        <v>443</v>
      </c>
      <c r="H206" s="80" t="s">
        <v>294</v>
      </c>
      <c r="I206" s="74" t="s">
        <v>822</v>
      </c>
      <c r="J206" s="80" t="s">
        <v>823</v>
      </c>
      <c r="K206" s="400">
        <v>337100000</v>
      </c>
      <c r="L206" s="371" t="s">
        <v>170</v>
      </c>
      <c r="M206" s="375" t="s">
        <v>60</v>
      </c>
      <c r="N206" s="371" t="s">
        <v>829</v>
      </c>
      <c r="O206" s="371"/>
      <c r="P206" s="371"/>
      <c r="Q206" s="371"/>
      <c r="R206" s="371"/>
      <c r="S206" s="360" t="s">
        <v>62</v>
      </c>
      <c r="T206" s="371">
        <f t="shared" si="20"/>
        <v>4</v>
      </c>
      <c r="U206" s="371">
        <v>1</v>
      </c>
      <c r="V206" s="371">
        <v>1</v>
      </c>
      <c r="W206" s="371">
        <v>1</v>
      </c>
      <c r="X206" s="371">
        <v>1</v>
      </c>
      <c r="Y206" s="466" t="s">
        <v>831</v>
      </c>
      <c r="Z206" s="360" t="s">
        <v>96</v>
      </c>
      <c r="AA206" s="360" t="s">
        <v>132</v>
      </c>
      <c r="AB206" s="360" t="s">
        <v>266</v>
      </c>
      <c r="AC206" s="360"/>
      <c r="AD206" s="508"/>
      <c r="AE206" s="357">
        <f t="shared" si="12"/>
        <v>337100000</v>
      </c>
      <c r="AF206" s="15">
        <v>1</v>
      </c>
      <c r="AJ206" s="546">
        <f t="shared" si="13"/>
        <v>201543137</v>
      </c>
      <c r="AK206" s="546">
        <v>201543137</v>
      </c>
      <c r="AL206" s="546"/>
      <c r="AM206" s="546"/>
      <c r="AN206" s="546"/>
      <c r="AO206" s="546">
        <f t="shared" si="14"/>
        <v>67839420</v>
      </c>
      <c r="AP206" s="546">
        <v>67839420</v>
      </c>
    </row>
    <row r="207" spans="1:42" s="47" customFormat="1" ht="60" customHeight="1">
      <c r="A207" s="78" t="s">
        <v>362</v>
      </c>
      <c r="B207" s="162" t="s">
        <v>266</v>
      </c>
      <c r="C207" s="162" t="s">
        <v>698</v>
      </c>
      <c r="D207" s="39" t="s">
        <v>688</v>
      </c>
      <c r="E207" s="101" t="s">
        <v>832</v>
      </c>
      <c r="F207" s="74" t="s">
        <v>833</v>
      </c>
      <c r="G207" s="75" t="s">
        <v>834</v>
      </c>
      <c r="H207" s="80" t="s">
        <v>701</v>
      </c>
      <c r="I207" s="74" t="s">
        <v>835</v>
      </c>
      <c r="J207" s="80" t="s">
        <v>836</v>
      </c>
      <c r="K207" s="356">
        <v>1386289000</v>
      </c>
      <c r="L207" s="360" t="s">
        <v>837</v>
      </c>
      <c r="M207" s="375" t="s">
        <v>60</v>
      </c>
      <c r="N207" s="371" t="s">
        <v>838</v>
      </c>
      <c r="O207" s="371"/>
      <c r="P207" s="371"/>
      <c r="Q207" s="371"/>
      <c r="R207" s="371"/>
      <c r="S207" s="360" t="s">
        <v>694</v>
      </c>
      <c r="T207" s="515">
        <f t="shared" si="20"/>
        <v>1</v>
      </c>
      <c r="U207" s="516">
        <v>0.1</v>
      </c>
      <c r="V207" s="516">
        <v>0.2</v>
      </c>
      <c r="W207" s="516">
        <v>0.3</v>
      </c>
      <c r="X207" s="517">
        <v>0.4</v>
      </c>
      <c r="Y207" s="466" t="s">
        <v>839</v>
      </c>
      <c r="Z207" s="360" t="s">
        <v>96</v>
      </c>
      <c r="AA207" s="368" t="s">
        <v>132</v>
      </c>
      <c r="AB207" s="360" t="s">
        <v>266</v>
      </c>
      <c r="AC207" s="360"/>
      <c r="AD207" s="508"/>
      <c r="AE207" s="357">
        <f t="shared" si="12"/>
        <v>1386289000</v>
      </c>
      <c r="AF207" s="346">
        <v>0.2</v>
      </c>
      <c r="AJ207" s="546">
        <f t="shared" si="13"/>
        <v>273304924</v>
      </c>
      <c r="AK207" s="546">
        <v>273304924</v>
      </c>
      <c r="AL207" s="546"/>
      <c r="AM207" s="546"/>
      <c r="AN207" s="546"/>
      <c r="AO207" s="546">
        <f t="shared" si="14"/>
        <v>273304924</v>
      </c>
      <c r="AP207" s="546">
        <v>273304924</v>
      </c>
    </row>
    <row r="208" spans="1:42" s="47" customFormat="1" ht="60" customHeight="1">
      <c r="A208" s="78" t="s">
        <v>362</v>
      </c>
      <c r="B208" s="160" t="s">
        <v>266</v>
      </c>
      <c r="C208" s="160" t="s">
        <v>698</v>
      </c>
      <c r="D208" s="39" t="s">
        <v>688</v>
      </c>
      <c r="E208" s="101" t="s">
        <v>832</v>
      </c>
      <c r="F208" s="74" t="s">
        <v>833</v>
      </c>
      <c r="G208" s="75" t="s">
        <v>834</v>
      </c>
      <c r="H208" s="80" t="s">
        <v>701</v>
      </c>
      <c r="I208" s="75" t="s">
        <v>841</v>
      </c>
      <c r="J208" s="79" t="s">
        <v>842</v>
      </c>
      <c r="K208" s="367">
        <v>755236075</v>
      </c>
      <c r="L208" s="360" t="s">
        <v>843</v>
      </c>
      <c r="M208" s="373" t="s">
        <v>60</v>
      </c>
      <c r="N208" s="369" t="s">
        <v>838</v>
      </c>
      <c r="O208" s="369"/>
      <c r="P208" s="369"/>
      <c r="Q208" s="369"/>
      <c r="R208" s="369"/>
      <c r="S208" s="360" t="s">
        <v>62</v>
      </c>
      <c r="T208" s="371">
        <f t="shared" si="20"/>
        <v>3</v>
      </c>
      <c r="U208" s="378">
        <v>0</v>
      </c>
      <c r="V208" s="378">
        <v>1</v>
      </c>
      <c r="W208" s="378">
        <v>1</v>
      </c>
      <c r="X208" s="378">
        <v>1</v>
      </c>
      <c r="Y208" s="466" t="s">
        <v>844</v>
      </c>
      <c r="Z208" s="360" t="s">
        <v>96</v>
      </c>
      <c r="AA208" s="368" t="s">
        <v>132</v>
      </c>
      <c r="AB208" s="360" t="s">
        <v>266</v>
      </c>
      <c r="AC208" s="360"/>
      <c r="AD208" s="508"/>
      <c r="AE208" s="357">
        <f t="shared" si="12"/>
        <v>755236075</v>
      </c>
      <c r="AF208" s="350">
        <v>2</v>
      </c>
      <c r="AJ208" s="546">
        <f t="shared" si="13"/>
        <v>0</v>
      </c>
      <c r="AK208" s="546">
        <v>0</v>
      </c>
      <c r="AL208" s="546"/>
      <c r="AM208" s="546"/>
      <c r="AN208" s="546"/>
      <c r="AO208" s="546">
        <f t="shared" si="14"/>
        <v>0</v>
      </c>
      <c r="AP208" s="546">
        <v>0</v>
      </c>
    </row>
    <row r="209" spans="1:42" s="47" customFormat="1" ht="60" customHeight="1">
      <c r="A209" s="78" t="s">
        <v>362</v>
      </c>
      <c r="B209" s="160" t="s">
        <v>266</v>
      </c>
      <c r="C209" s="160" t="s">
        <v>698</v>
      </c>
      <c r="D209" s="39" t="s">
        <v>688</v>
      </c>
      <c r="E209" s="101" t="s">
        <v>832</v>
      </c>
      <c r="F209" s="74" t="s">
        <v>833</v>
      </c>
      <c r="G209" s="75" t="s">
        <v>834</v>
      </c>
      <c r="H209" s="80" t="s">
        <v>701</v>
      </c>
      <c r="I209" s="75" t="s">
        <v>845</v>
      </c>
      <c r="J209" s="79" t="s">
        <v>846</v>
      </c>
      <c r="K209" s="367">
        <v>533522000</v>
      </c>
      <c r="L209" s="369" t="s">
        <v>847</v>
      </c>
      <c r="M209" s="373" t="s">
        <v>60</v>
      </c>
      <c r="N209" s="369" t="s">
        <v>139</v>
      </c>
      <c r="O209" s="369"/>
      <c r="P209" s="369"/>
      <c r="Q209" s="369"/>
      <c r="R209" s="369"/>
      <c r="S209" s="360" t="s">
        <v>694</v>
      </c>
      <c r="T209" s="515">
        <f t="shared" si="20"/>
        <v>0.15</v>
      </c>
      <c r="U209" s="518">
        <v>0.03</v>
      </c>
      <c r="V209" s="518">
        <v>0.05</v>
      </c>
      <c r="W209" s="518">
        <v>0.05</v>
      </c>
      <c r="X209" s="518">
        <v>0.02</v>
      </c>
      <c r="Y209" s="466" t="s">
        <v>848</v>
      </c>
      <c r="Z209" s="360" t="s">
        <v>64</v>
      </c>
      <c r="AA209" s="368" t="s">
        <v>65</v>
      </c>
      <c r="AB209" s="360" t="s">
        <v>266</v>
      </c>
      <c r="AC209" s="360"/>
      <c r="AD209" s="508"/>
      <c r="AE209" s="462">
        <f t="shared" si="12"/>
        <v>533522000</v>
      </c>
      <c r="AF209" s="347">
        <v>2.5000000000000001E-2</v>
      </c>
      <c r="AG209" s="349"/>
      <c r="AJ209" s="546">
        <f t="shared" si="13"/>
        <v>101899138</v>
      </c>
      <c r="AK209" s="546">
        <v>101899138</v>
      </c>
      <c r="AL209" s="546"/>
      <c r="AM209" s="546"/>
      <c r="AN209" s="546"/>
      <c r="AO209" s="546">
        <f t="shared" si="14"/>
        <v>101899138</v>
      </c>
      <c r="AP209" s="546">
        <v>101899138</v>
      </c>
    </row>
    <row r="210" spans="1:42" s="47" customFormat="1" ht="60" customHeight="1">
      <c r="A210" s="78" t="s">
        <v>362</v>
      </c>
      <c r="B210" s="160" t="s">
        <v>266</v>
      </c>
      <c r="C210" s="160" t="s">
        <v>698</v>
      </c>
      <c r="D210" s="39" t="s">
        <v>688</v>
      </c>
      <c r="E210" s="101" t="s">
        <v>832</v>
      </c>
      <c r="F210" s="74" t="s">
        <v>833</v>
      </c>
      <c r="G210" s="75" t="s">
        <v>834</v>
      </c>
      <c r="H210" s="80" t="s">
        <v>701</v>
      </c>
      <c r="I210" s="75" t="s">
        <v>845</v>
      </c>
      <c r="J210" s="79" t="s">
        <v>846</v>
      </c>
      <c r="K210" s="422">
        <v>3069638390</v>
      </c>
      <c r="L210" s="369" t="s">
        <v>849</v>
      </c>
      <c r="M210" s="373" t="s">
        <v>60</v>
      </c>
      <c r="N210" s="369" t="s">
        <v>139</v>
      </c>
      <c r="O210" s="369"/>
      <c r="P210" s="369"/>
      <c r="Q210" s="369"/>
      <c r="R210" s="369"/>
      <c r="S210" s="360" t="s">
        <v>694</v>
      </c>
      <c r="T210" s="515">
        <f t="shared" si="20"/>
        <v>0.15</v>
      </c>
      <c r="U210" s="518">
        <v>0.03</v>
      </c>
      <c r="V210" s="518">
        <v>0.05</v>
      </c>
      <c r="W210" s="518">
        <v>0.05</v>
      </c>
      <c r="X210" s="518">
        <v>0.02</v>
      </c>
      <c r="Y210" s="466" t="s">
        <v>850</v>
      </c>
      <c r="Z210" s="360" t="s">
        <v>96</v>
      </c>
      <c r="AA210" s="368" t="s">
        <v>132</v>
      </c>
      <c r="AB210" s="360" t="s">
        <v>266</v>
      </c>
      <c r="AC210" s="360"/>
      <c r="AD210" s="508"/>
      <c r="AE210" s="462">
        <f t="shared" si="12"/>
        <v>3069638390</v>
      </c>
      <c r="AF210" s="347">
        <v>1.2E-2</v>
      </c>
      <c r="AG210" s="349"/>
      <c r="AJ210" s="546">
        <f t="shared" si="13"/>
        <v>109601238</v>
      </c>
      <c r="AK210" s="546">
        <v>109601238</v>
      </c>
      <c r="AL210" s="546"/>
      <c r="AM210" s="546"/>
      <c r="AN210" s="546"/>
      <c r="AO210" s="546">
        <f t="shared" si="14"/>
        <v>16741128</v>
      </c>
      <c r="AP210" s="546">
        <v>16741128</v>
      </c>
    </row>
    <row r="211" spans="1:42" s="47" customFormat="1" ht="60" customHeight="1">
      <c r="A211" s="78" t="s">
        <v>362</v>
      </c>
      <c r="B211" s="160" t="s">
        <v>266</v>
      </c>
      <c r="C211" s="160" t="s">
        <v>698</v>
      </c>
      <c r="D211" s="39" t="s">
        <v>688</v>
      </c>
      <c r="E211" s="101" t="s">
        <v>832</v>
      </c>
      <c r="F211" s="74" t="s">
        <v>833</v>
      </c>
      <c r="G211" s="75" t="s">
        <v>834</v>
      </c>
      <c r="H211" s="80" t="s">
        <v>701</v>
      </c>
      <c r="I211" s="75" t="s">
        <v>845</v>
      </c>
      <c r="J211" s="79" t="s">
        <v>846</v>
      </c>
      <c r="K211" s="367">
        <v>3033429535</v>
      </c>
      <c r="L211" s="369" t="s">
        <v>851</v>
      </c>
      <c r="M211" s="373" t="s">
        <v>60</v>
      </c>
      <c r="N211" s="369" t="s">
        <v>838</v>
      </c>
      <c r="O211" s="369"/>
      <c r="P211" s="369"/>
      <c r="Q211" s="369"/>
      <c r="R211" s="369"/>
      <c r="S211" s="360" t="s">
        <v>694</v>
      </c>
      <c r="T211" s="515">
        <f t="shared" si="20"/>
        <v>0.89999999999999991</v>
      </c>
      <c r="U211" s="518">
        <v>0.02</v>
      </c>
      <c r="V211" s="518">
        <v>0.1</v>
      </c>
      <c r="W211" s="518">
        <v>0.3</v>
      </c>
      <c r="X211" s="518">
        <v>0.48</v>
      </c>
      <c r="Y211" s="466" t="s">
        <v>852</v>
      </c>
      <c r="Z211" s="360" t="s">
        <v>96</v>
      </c>
      <c r="AA211" s="368" t="s">
        <v>718</v>
      </c>
      <c r="AB211" s="360" t="s">
        <v>266</v>
      </c>
      <c r="AC211" s="360"/>
      <c r="AD211" s="508"/>
      <c r="AE211" s="462">
        <f t="shared" si="12"/>
        <v>3033429535</v>
      </c>
      <c r="AF211" s="348">
        <v>0.05</v>
      </c>
      <c r="AG211" s="349"/>
      <c r="AJ211" s="546">
        <f t="shared" si="13"/>
        <v>464840850</v>
      </c>
      <c r="AK211" s="546">
        <v>464840850</v>
      </c>
      <c r="AL211" s="546"/>
      <c r="AM211" s="546"/>
      <c r="AN211" s="546"/>
      <c r="AO211" s="546">
        <f t="shared" si="14"/>
        <v>288014295</v>
      </c>
      <c r="AP211" s="546">
        <v>288014295</v>
      </c>
    </row>
    <row r="212" spans="1:42" s="55" customFormat="1" ht="60" customHeight="1">
      <c r="A212" s="78" t="s">
        <v>362</v>
      </c>
      <c r="B212" s="160" t="s">
        <v>173</v>
      </c>
      <c r="C212" s="160" t="s">
        <v>174</v>
      </c>
      <c r="D212" s="39" t="s">
        <v>486</v>
      </c>
      <c r="E212" s="91" t="s">
        <v>853</v>
      </c>
      <c r="F212" s="80" t="s">
        <v>854</v>
      </c>
      <c r="G212" s="75" t="s">
        <v>443</v>
      </c>
      <c r="H212" s="80" t="s">
        <v>855</v>
      </c>
      <c r="I212" s="78" t="s">
        <v>856</v>
      </c>
      <c r="J212" s="129" t="s">
        <v>857</v>
      </c>
      <c r="K212" s="424">
        <v>1877932606</v>
      </c>
      <c r="L212" s="425" t="s">
        <v>858</v>
      </c>
      <c r="M212" s="440" t="s">
        <v>493</v>
      </c>
      <c r="N212" s="445" t="s">
        <v>274</v>
      </c>
      <c r="O212" s="369"/>
      <c r="P212" s="369"/>
      <c r="Q212" s="369"/>
      <c r="R212" s="369"/>
      <c r="S212" s="519" t="s">
        <v>197</v>
      </c>
      <c r="T212" s="371">
        <f t="shared" si="20"/>
        <v>100</v>
      </c>
      <c r="U212" s="378"/>
      <c r="V212" s="378">
        <v>100</v>
      </c>
      <c r="W212" s="378"/>
      <c r="X212" s="378"/>
      <c r="Y212" s="520" t="s">
        <v>859</v>
      </c>
      <c r="Z212" s="521" t="s">
        <v>96</v>
      </c>
      <c r="AA212" s="522" t="s">
        <v>132</v>
      </c>
      <c r="AB212" s="360" t="s">
        <v>496</v>
      </c>
      <c r="AC212" s="360"/>
      <c r="AD212" s="508"/>
      <c r="AE212" s="357">
        <f t="shared" si="12"/>
        <v>1877932606</v>
      </c>
      <c r="AF212" s="355">
        <v>100</v>
      </c>
      <c r="AJ212" s="546">
        <f t="shared" si="13"/>
        <v>1119368247</v>
      </c>
      <c r="AK212" s="546">
        <v>1119368247</v>
      </c>
      <c r="AL212" s="546"/>
      <c r="AM212" s="546"/>
      <c r="AN212" s="546"/>
      <c r="AO212" s="546">
        <f t="shared" si="14"/>
        <v>0</v>
      </c>
      <c r="AP212" s="546">
        <v>0</v>
      </c>
    </row>
    <row r="213" spans="1:42" s="55" customFormat="1" ht="60" customHeight="1">
      <c r="A213" s="78" t="s">
        <v>362</v>
      </c>
      <c r="B213" s="160" t="s">
        <v>173</v>
      </c>
      <c r="C213" s="160" t="s">
        <v>174</v>
      </c>
      <c r="D213" s="39" t="s">
        <v>486</v>
      </c>
      <c r="E213" s="91" t="s">
        <v>853</v>
      </c>
      <c r="F213" s="80" t="s">
        <v>854</v>
      </c>
      <c r="G213" s="75" t="s">
        <v>443</v>
      </c>
      <c r="H213" s="80" t="s">
        <v>855</v>
      </c>
      <c r="I213" s="78" t="s">
        <v>856</v>
      </c>
      <c r="J213" s="129" t="s">
        <v>857</v>
      </c>
      <c r="K213" s="426">
        <v>900000000</v>
      </c>
      <c r="L213" s="425" t="s">
        <v>858</v>
      </c>
      <c r="M213" s="440" t="s">
        <v>493</v>
      </c>
      <c r="N213" s="445" t="s">
        <v>274</v>
      </c>
      <c r="O213" s="369"/>
      <c r="P213" s="369"/>
      <c r="Q213" s="369"/>
      <c r="R213" s="369"/>
      <c r="S213" s="519" t="s">
        <v>197</v>
      </c>
      <c r="T213" s="371">
        <f t="shared" si="20"/>
        <v>100</v>
      </c>
      <c r="U213" s="378"/>
      <c r="V213" s="378">
        <v>100</v>
      </c>
      <c r="W213" s="378"/>
      <c r="X213" s="378"/>
      <c r="Y213" s="523" t="s">
        <v>861</v>
      </c>
      <c r="Z213" s="507" t="s">
        <v>64</v>
      </c>
      <c r="AA213" s="507" t="s">
        <v>65</v>
      </c>
      <c r="AB213" s="360" t="s">
        <v>496</v>
      </c>
      <c r="AC213" s="360"/>
      <c r="AD213" s="508"/>
      <c r="AE213" s="357">
        <f t="shared" si="12"/>
        <v>900000000</v>
      </c>
      <c r="AF213" s="15">
        <v>100</v>
      </c>
      <c r="AJ213" s="546">
        <f t="shared" ref="AJ213:AJ274" si="21">AK213+AL213+AM213+AN213</f>
        <v>201579383</v>
      </c>
      <c r="AK213" s="546">
        <v>201579383</v>
      </c>
      <c r="AL213" s="546"/>
      <c r="AM213" s="546"/>
      <c r="AN213" s="546"/>
      <c r="AO213" s="546">
        <f t="shared" ref="AO213:AO274" si="22">+AP213+AQ213+AR213+AS213</f>
        <v>0</v>
      </c>
      <c r="AP213" s="546">
        <v>0</v>
      </c>
    </row>
    <row r="214" spans="1:42" s="47" customFormat="1" ht="60" customHeight="1">
      <c r="A214" s="78" t="s">
        <v>362</v>
      </c>
      <c r="B214" s="160" t="s">
        <v>173</v>
      </c>
      <c r="C214" s="160" t="s">
        <v>174</v>
      </c>
      <c r="D214" s="39" t="s">
        <v>486</v>
      </c>
      <c r="E214" s="91" t="s">
        <v>853</v>
      </c>
      <c r="F214" s="80" t="s">
        <v>854</v>
      </c>
      <c r="G214" s="75" t="s">
        <v>443</v>
      </c>
      <c r="H214" s="80" t="s">
        <v>855</v>
      </c>
      <c r="I214" s="78" t="s">
        <v>862</v>
      </c>
      <c r="J214" s="129" t="s">
        <v>863</v>
      </c>
      <c r="K214" s="357">
        <v>80947000</v>
      </c>
      <c r="L214" s="427" t="s">
        <v>864</v>
      </c>
      <c r="M214" s="463" t="s">
        <v>493</v>
      </c>
      <c r="N214" s="445" t="s">
        <v>865</v>
      </c>
      <c r="O214" s="524"/>
      <c r="P214" s="524"/>
      <c r="Q214" s="524"/>
      <c r="R214" s="524"/>
      <c r="S214" s="519" t="s">
        <v>197</v>
      </c>
      <c r="T214" s="371">
        <f t="shared" si="20"/>
        <v>100</v>
      </c>
      <c r="U214" s="525"/>
      <c r="V214" s="378">
        <v>100</v>
      </c>
      <c r="W214" s="525"/>
      <c r="X214" s="525"/>
      <c r="Y214" s="523" t="s">
        <v>866</v>
      </c>
      <c r="Z214" s="507" t="s">
        <v>64</v>
      </c>
      <c r="AA214" s="507" t="s">
        <v>65</v>
      </c>
      <c r="AB214" s="360" t="s">
        <v>496</v>
      </c>
      <c r="AC214" s="457"/>
      <c r="AD214" s="508"/>
      <c r="AE214" s="357">
        <f t="shared" si="12"/>
        <v>80947000</v>
      </c>
      <c r="AF214" s="15">
        <v>100</v>
      </c>
      <c r="AJ214" s="546">
        <f t="shared" si="21"/>
        <v>80947000</v>
      </c>
      <c r="AK214" s="546">
        <v>80947000</v>
      </c>
      <c r="AL214" s="546"/>
      <c r="AM214" s="546"/>
      <c r="AN214" s="546"/>
      <c r="AO214" s="546">
        <f t="shared" si="22"/>
        <v>53425020</v>
      </c>
      <c r="AP214" s="546">
        <v>53425020</v>
      </c>
    </row>
    <row r="215" spans="1:42" s="47" customFormat="1" ht="60" customHeight="1">
      <c r="A215" s="78" t="s">
        <v>362</v>
      </c>
      <c r="B215" s="160" t="s">
        <v>173</v>
      </c>
      <c r="C215" s="160" t="s">
        <v>174</v>
      </c>
      <c r="D215" s="39" t="s">
        <v>486</v>
      </c>
      <c r="E215" s="91" t="s">
        <v>853</v>
      </c>
      <c r="F215" s="80" t="s">
        <v>854</v>
      </c>
      <c r="G215" s="75" t="s">
        <v>443</v>
      </c>
      <c r="H215" s="80" t="s">
        <v>855</v>
      </c>
      <c r="I215" s="78" t="s">
        <v>862</v>
      </c>
      <c r="J215" s="91" t="s">
        <v>867</v>
      </c>
      <c r="K215" s="428">
        <v>880631753</v>
      </c>
      <c r="L215" s="425" t="s">
        <v>868</v>
      </c>
      <c r="M215" s="526" t="s">
        <v>493</v>
      </c>
      <c r="N215" s="445" t="s">
        <v>865</v>
      </c>
      <c r="O215" s="527"/>
      <c r="P215" s="527"/>
      <c r="Q215" s="527"/>
      <c r="R215" s="527"/>
      <c r="S215" s="519" t="s">
        <v>197</v>
      </c>
      <c r="T215" s="371">
        <f t="shared" si="20"/>
        <v>100</v>
      </c>
      <c r="U215" s="525"/>
      <c r="V215" s="378">
        <v>100</v>
      </c>
      <c r="W215" s="525"/>
      <c r="X215" s="525"/>
      <c r="Y215" s="523" t="s">
        <v>869</v>
      </c>
      <c r="Z215" s="528" t="s">
        <v>96</v>
      </c>
      <c r="AA215" s="529" t="s">
        <v>132</v>
      </c>
      <c r="AB215" s="360" t="s">
        <v>496</v>
      </c>
      <c r="AC215" s="457"/>
      <c r="AD215" s="508"/>
      <c r="AE215" s="357">
        <f t="shared" si="12"/>
        <v>880631753</v>
      </c>
      <c r="AF215" s="15">
        <v>0</v>
      </c>
      <c r="AJ215" s="546">
        <f t="shared" si="21"/>
        <v>880631753</v>
      </c>
      <c r="AK215" s="546">
        <v>880631753</v>
      </c>
      <c r="AL215" s="546"/>
      <c r="AM215" s="546"/>
      <c r="AN215" s="546"/>
      <c r="AO215" s="546">
        <f t="shared" si="22"/>
        <v>704505402</v>
      </c>
      <c r="AP215" s="546">
        <v>704505402</v>
      </c>
    </row>
    <row r="216" spans="1:42" s="47" customFormat="1" ht="60" customHeight="1">
      <c r="A216" s="78" t="s">
        <v>362</v>
      </c>
      <c r="B216" s="160" t="s">
        <v>173</v>
      </c>
      <c r="C216" s="160" t="s">
        <v>174</v>
      </c>
      <c r="D216" s="39" t="s">
        <v>486</v>
      </c>
      <c r="E216" s="91" t="s">
        <v>853</v>
      </c>
      <c r="F216" s="80" t="s">
        <v>854</v>
      </c>
      <c r="G216" s="75" t="s">
        <v>443</v>
      </c>
      <c r="H216" s="80" t="s">
        <v>855</v>
      </c>
      <c r="I216" s="78" t="s">
        <v>862</v>
      </c>
      <c r="J216" s="91" t="s">
        <v>867</v>
      </c>
      <c r="K216" s="426">
        <v>727083000</v>
      </c>
      <c r="L216" s="425" t="s">
        <v>868</v>
      </c>
      <c r="M216" s="526" t="s">
        <v>493</v>
      </c>
      <c r="N216" s="445" t="s">
        <v>865</v>
      </c>
      <c r="O216" s="527"/>
      <c r="P216" s="527"/>
      <c r="Q216" s="527"/>
      <c r="R216" s="527"/>
      <c r="S216" s="519" t="s">
        <v>197</v>
      </c>
      <c r="T216" s="371">
        <f t="shared" si="20"/>
        <v>100</v>
      </c>
      <c r="U216" s="525"/>
      <c r="V216" s="378">
        <v>100</v>
      </c>
      <c r="W216" s="525"/>
      <c r="X216" s="525"/>
      <c r="Y216" s="523" t="s">
        <v>870</v>
      </c>
      <c r="Z216" s="507" t="s">
        <v>64</v>
      </c>
      <c r="AA216" s="507" t="s">
        <v>65</v>
      </c>
      <c r="AB216" s="360" t="s">
        <v>496</v>
      </c>
      <c r="AC216" s="457"/>
      <c r="AD216" s="508"/>
      <c r="AE216" s="357">
        <f t="shared" si="12"/>
        <v>727083000</v>
      </c>
      <c r="AF216" s="15">
        <v>0</v>
      </c>
      <c r="AJ216" s="546">
        <f t="shared" si="21"/>
        <v>77772607</v>
      </c>
      <c r="AK216" s="546">
        <v>77772607</v>
      </c>
      <c r="AL216" s="546"/>
      <c r="AM216" s="546"/>
      <c r="AN216" s="546"/>
      <c r="AO216" s="546">
        <f t="shared" si="22"/>
        <v>0</v>
      </c>
      <c r="AP216" s="546">
        <v>0</v>
      </c>
    </row>
    <row r="217" spans="1:42" s="47" customFormat="1" ht="60" customHeight="1">
      <c r="A217" s="78" t="s">
        <v>362</v>
      </c>
      <c r="B217" s="160" t="s">
        <v>173</v>
      </c>
      <c r="C217" s="160" t="s">
        <v>174</v>
      </c>
      <c r="D217" s="39" t="s">
        <v>486</v>
      </c>
      <c r="E217" s="91" t="s">
        <v>853</v>
      </c>
      <c r="F217" s="80" t="s">
        <v>854</v>
      </c>
      <c r="G217" s="75" t="s">
        <v>443</v>
      </c>
      <c r="H217" s="80" t="s">
        <v>855</v>
      </c>
      <c r="I217" s="78" t="s">
        <v>873</v>
      </c>
      <c r="J217" s="78" t="s">
        <v>874</v>
      </c>
      <c r="K217" s="363">
        <v>219249641</v>
      </c>
      <c r="L217" s="360" t="s">
        <v>875</v>
      </c>
      <c r="M217" s="526" t="s">
        <v>493</v>
      </c>
      <c r="N217" s="526" t="s">
        <v>501</v>
      </c>
      <c r="O217" s="530"/>
      <c r="P217" s="530"/>
      <c r="Q217" s="530"/>
      <c r="R217" s="530"/>
      <c r="S217" s="360" t="s">
        <v>62</v>
      </c>
      <c r="T217" s="371">
        <f t="shared" si="20"/>
        <v>6750</v>
      </c>
      <c r="U217" s="504">
        <v>3375</v>
      </c>
      <c r="V217" s="503">
        <v>3375</v>
      </c>
      <c r="W217" s="525">
        <v>0</v>
      </c>
      <c r="X217" s="525">
        <v>0</v>
      </c>
      <c r="Y217" s="466"/>
      <c r="Z217" s="525" t="s">
        <v>96</v>
      </c>
      <c r="AA217" s="445" t="s">
        <v>132</v>
      </c>
      <c r="AB217" s="360"/>
      <c r="AC217" s="457"/>
      <c r="AD217" s="508"/>
      <c r="AE217" s="357">
        <f t="shared" si="12"/>
        <v>219249641</v>
      </c>
      <c r="AF217" s="15">
        <v>5379</v>
      </c>
      <c r="AJ217" s="546">
        <f t="shared" si="21"/>
        <v>201791293</v>
      </c>
      <c r="AK217" s="546">
        <v>201791293</v>
      </c>
      <c r="AL217" s="546"/>
      <c r="AM217" s="546"/>
      <c r="AN217" s="546"/>
      <c r="AO217" s="546">
        <f t="shared" si="22"/>
        <v>55774756</v>
      </c>
      <c r="AP217" s="546">
        <v>55774756</v>
      </c>
    </row>
    <row r="218" spans="1:42" s="47" customFormat="1" ht="60" customHeight="1">
      <c r="A218" s="130" t="s">
        <v>49</v>
      </c>
      <c r="B218" s="39" t="s">
        <v>50</v>
      </c>
      <c r="C218" s="39" t="s">
        <v>51</v>
      </c>
      <c r="D218" s="166" t="s">
        <v>877</v>
      </c>
      <c r="E218" s="26" t="s">
        <v>878</v>
      </c>
      <c r="F218" s="64" t="s">
        <v>879</v>
      </c>
      <c r="G218" s="64" t="s">
        <v>880</v>
      </c>
      <c r="H218" s="65" t="s">
        <v>56</v>
      </c>
      <c r="I218" s="64" t="s">
        <v>881</v>
      </c>
      <c r="J218" s="5" t="s">
        <v>882</v>
      </c>
      <c r="K218" s="429">
        <v>1418393368</v>
      </c>
      <c r="L218" s="360" t="s">
        <v>883</v>
      </c>
      <c r="M218" s="526" t="s">
        <v>884</v>
      </c>
      <c r="N218" s="526" t="s">
        <v>885</v>
      </c>
      <c r="O218" s="360"/>
      <c r="P218" s="360"/>
      <c r="Q218" s="360"/>
      <c r="R218" s="360"/>
      <c r="S218" s="360" t="s">
        <v>62</v>
      </c>
      <c r="T218" s="371">
        <f t="shared" si="20"/>
        <v>6476</v>
      </c>
      <c r="U218" s="360">
        <v>1619</v>
      </c>
      <c r="V218" s="360">
        <v>1619</v>
      </c>
      <c r="W218" s="360">
        <v>1619</v>
      </c>
      <c r="X218" s="360">
        <v>1619</v>
      </c>
      <c r="Y218" s="466" t="s">
        <v>886</v>
      </c>
      <c r="Z218" s="360" t="s">
        <v>64</v>
      </c>
      <c r="AA218" s="368" t="s">
        <v>65</v>
      </c>
      <c r="AB218" s="439" t="s">
        <v>66</v>
      </c>
      <c r="AC218" s="360"/>
      <c r="AD218" s="508"/>
      <c r="AE218" s="357">
        <f t="shared" si="12"/>
        <v>1418393368</v>
      </c>
      <c r="AF218" s="15">
        <v>708</v>
      </c>
      <c r="AJ218" s="546">
        <f t="shared" si="21"/>
        <v>0</v>
      </c>
      <c r="AK218" s="546">
        <v>0</v>
      </c>
      <c r="AL218" s="546"/>
      <c r="AM218" s="546"/>
      <c r="AN218" s="546"/>
      <c r="AO218" s="546">
        <f t="shared" si="22"/>
        <v>0</v>
      </c>
      <c r="AP218" s="546">
        <v>0</v>
      </c>
    </row>
    <row r="219" spans="1:42" s="47" customFormat="1" ht="60" customHeight="1">
      <c r="A219" s="130" t="s">
        <v>49</v>
      </c>
      <c r="B219" s="39" t="s">
        <v>50</v>
      </c>
      <c r="C219" s="39" t="s">
        <v>51</v>
      </c>
      <c r="D219" s="166" t="s">
        <v>877</v>
      </c>
      <c r="E219" s="26" t="s">
        <v>878</v>
      </c>
      <c r="F219" s="64" t="s">
        <v>879</v>
      </c>
      <c r="G219" s="64" t="s">
        <v>880</v>
      </c>
      <c r="H219" s="65" t="s">
        <v>56</v>
      </c>
      <c r="I219" s="64" t="s">
        <v>881</v>
      </c>
      <c r="J219" s="5" t="s">
        <v>882</v>
      </c>
      <c r="K219" s="429">
        <v>1112001632</v>
      </c>
      <c r="L219" s="360" t="s">
        <v>888</v>
      </c>
      <c r="M219" s="526" t="s">
        <v>884</v>
      </c>
      <c r="N219" s="526" t="s">
        <v>885</v>
      </c>
      <c r="O219" s="360"/>
      <c r="P219" s="360"/>
      <c r="Q219" s="360"/>
      <c r="R219" s="360"/>
      <c r="S219" s="360" t="s">
        <v>62</v>
      </c>
      <c r="T219" s="371">
        <f t="shared" si="20"/>
        <v>10555</v>
      </c>
      <c r="U219" s="360">
        <v>2638</v>
      </c>
      <c r="V219" s="360">
        <v>2638</v>
      </c>
      <c r="W219" s="360">
        <v>2638</v>
      </c>
      <c r="X219" s="360">
        <v>2641</v>
      </c>
      <c r="Y219" s="466" t="s">
        <v>889</v>
      </c>
      <c r="Z219" s="360" t="s">
        <v>64</v>
      </c>
      <c r="AA219" s="368" t="s">
        <v>65</v>
      </c>
      <c r="AB219" s="439" t="s">
        <v>66</v>
      </c>
      <c r="AC219" s="360"/>
      <c r="AD219" s="508"/>
      <c r="AE219" s="357">
        <f t="shared" si="12"/>
        <v>1112001632</v>
      </c>
      <c r="AF219" s="15">
        <v>1891</v>
      </c>
      <c r="AJ219" s="546">
        <f t="shared" si="21"/>
        <v>912001632</v>
      </c>
      <c r="AK219" s="546">
        <v>912001632</v>
      </c>
      <c r="AL219" s="546"/>
      <c r="AM219" s="546"/>
      <c r="AN219" s="546"/>
      <c r="AO219" s="546">
        <f t="shared" si="22"/>
        <v>67815617</v>
      </c>
      <c r="AP219" s="546">
        <v>67815617</v>
      </c>
    </row>
    <row r="220" spans="1:42" s="47" customFormat="1" ht="60" customHeight="1">
      <c r="A220" s="130" t="s">
        <v>49</v>
      </c>
      <c r="B220" s="39" t="s">
        <v>50</v>
      </c>
      <c r="C220" s="39" t="s">
        <v>51</v>
      </c>
      <c r="D220" s="166" t="s">
        <v>877</v>
      </c>
      <c r="E220" s="26" t="s">
        <v>878</v>
      </c>
      <c r="F220" s="64" t="s">
        <v>879</v>
      </c>
      <c r="G220" s="64" t="s">
        <v>880</v>
      </c>
      <c r="H220" s="65" t="s">
        <v>56</v>
      </c>
      <c r="I220" s="64" t="s">
        <v>890</v>
      </c>
      <c r="J220" s="64" t="s">
        <v>891</v>
      </c>
      <c r="K220" s="429">
        <v>210105000</v>
      </c>
      <c r="L220" s="360" t="s">
        <v>892</v>
      </c>
      <c r="M220" s="526" t="s">
        <v>884</v>
      </c>
      <c r="N220" s="531" t="s">
        <v>142</v>
      </c>
      <c r="O220" s="360"/>
      <c r="P220" s="360"/>
      <c r="Q220" s="360"/>
      <c r="R220" s="360"/>
      <c r="S220" s="360" t="s">
        <v>62</v>
      </c>
      <c r="T220" s="371">
        <f t="shared" si="20"/>
        <v>180</v>
      </c>
      <c r="U220" s="360">
        <v>0</v>
      </c>
      <c r="V220" s="360">
        <v>0</v>
      </c>
      <c r="W220" s="360">
        <v>180</v>
      </c>
      <c r="X220" s="360">
        <v>0</v>
      </c>
      <c r="Y220" s="492" t="s">
        <v>893</v>
      </c>
      <c r="Z220" s="360" t="s">
        <v>64</v>
      </c>
      <c r="AA220" s="368" t="s">
        <v>65</v>
      </c>
      <c r="AB220" s="439" t="s">
        <v>66</v>
      </c>
      <c r="AC220" s="360"/>
      <c r="AD220" s="508"/>
      <c r="AE220" s="357">
        <f t="shared" si="12"/>
        <v>210105000</v>
      </c>
      <c r="AF220" s="15">
        <v>0</v>
      </c>
      <c r="AJ220" s="546">
        <f t="shared" si="21"/>
        <v>0</v>
      </c>
      <c r="AK220" s="546">
        <v>0</v>
      </c>
      <c r="AL220" s="546"/>
      <c r="AM220" s="546"/>
      <c r="AN220" s="546"/>
      <c r="AO220" s="546">
        <f t="shared" si="22"/>
        <v>0</v>
      </c>
      <c r="AP220" s="546">
        <v>0</v>
      </c>
    </row>
    <row r="221" spans="1:42" s="47" customFormat="1" ht="60" customHeight="1">
      <c r="A221" s="130" t="s">
        <v>49</v>
      </c>
      <c r="B221" s="39" t="s">
        <v>50</v>
      </c>
      <c r="C221" s="39" t="s">
        <v>51</v>
      </c>
      <c r="D221" s="166" t="s">
        <v>877</v>
      </c>
      <c r="E221" s="26" t="s">
        <v>878</v>
      </c>
      <c r="F221" s="64" t="s">
        <v>879</v>
      </c>
      <c r="G221" s="64" t="s">
        <v>880</v>
      </c>
      <c r="H221" s="65" t="s">
        <v>56</v>
      </c>
      <c r="I221" s="64" t="s">
        <v>890</v>
      </c>
      <c r="J221" s="64" t="s">
        <v>891</v>
      </c>
      <c r="K221" s="429">
        <v>301556000</v>
      </c>
      <c r="L221" s="360" t="s">
        <v>158</v>
      </c>
      <c r="M221" s="526" t="s">
        <v>884</v>
      </c>
      <c r="N221" s="526" t="s">
        <v>475</v>
      </c>
      <c r="O221" s="360"/>
      <c r="P221" s="360"/>
      <c r="Q221" s="360"/>
      <c r="R221" s="360"/>
      <c r="S221" s="360" t="s">
        <v>62</v>
      </c>
      <c r="T221" s="371">
        <f t="shared" si="20"/>
        <v>4</v>
      </c>
      <c r="U221" s="360">
        <v>1</v>
      </c>
      <c r="V221" s="360">
        <v>1</v>
      </c>
      <c r="W221" s="360">
        <v>1</v>
      </c>
      <c r="X221" s="360">
        <v>1</v>
      </c>
      <c r="Y221" s="492" t="s">
        <v>894</v>
      </c>
      <c r="Z221" s="360" t="s">
        <v>64</v>
      </c>
      <c r="AA221" s="368" t="s">
        <v>65</v>
      </c>
      <c r="AB221" s="439" t="s">
        <v>66</v>
      </c>
      <c r="AC221" s="360"/>
      <c r="AD221" s="508"/>
      <c r="AE221" s="357">
        <f t="shared" ref="AE221:AE284" si="23">K221</f>
        <v>301556000</v>
      </c>
      <c r="AF221" s="15">
        <v>1</v>
      </c>
      <c r="AJ221" s="546">
        <f t="shared" si="21"/>
        <v>65792798</v>
      </c>
      <c r="AK221" s="546">
        <v>65792798</v>
      </c>
      <c r="AL221" s="546"/>
      <c r="AM221" s="546"/>
      <c r="AN221" s="546"/>
      <c r="AO221" s="546">
        <f t="shared" si="22"/>
        <v>65792798</v>
      </c>
      <c r="AP221" s="546">
        <v>65792798</v>
      </c>
    </row>
    <row r="222" spans="1:42" s="47" customFormat="1" ht="60" customHeight="1">
      <c r="A222" s="130" t="s">
        <v>49</v>
      </c>
      <c r="B222" s="39" t="s">
        <v>50</v>
      </c>
      <c r="C222" s="39" t="s">
        <v>51</v>
      </c>
      <c r="D222" s="166" t="s">
        <v>877</v>
      </c>
      <c r="E222" s="26" t="s">
        <v>878</v>
      </c>
      <c r="F222" s="64" t="s">
        <v>879</v>
      </c>
      <c r="G222" s="64" t="s">
        <v>880</v>
      </c>
      <c r="H222" s="65" t="s">
        <v>56</v>
      </c>
      <c r="I222" s="64" t="s">
        <v>890</v>
      </c>
      <c r="J222" s="64" t="s">
        <v>891</v>
      </c>
      <c r="K222" s="429">
        <v>400899544</v>
      </c>
      <c r="L222" s="360" t="s">
        <v>895</v>
      </c>
      <c r="M222" s="526" t="s">
        <v>884</v>
      </c>
      <c r="N222" s="526" t="s">
        <v>139</v>
      </c>
      <c r="O222" s="360"/>
      <c r="P222" s="360"/>
      <c r="Q222" s="360"/>
      <c r="R222" s="360"/>
      <c r="S222" s="360" t="s">
        <v>62</v>
      </c>
      <c r="T222" s="371">
        <f t="shared" si="20"/>
        <v>1</v>
      </c>
      <c r="U222" s="360"/>
      <c r="V222" s="360">
        <v>1</v>
      </c>
      <c r="W222" s="360"/>
      <c r="X222" s="360"/>
      <c r="Y222" s="492" t="s">
        <v>896</v>
      </c>
      <c r="Z222" s="360" t="s">
        <v>96</v>
      </c>
      <c r="AA222" s="368" t="s">
        <v>718</v>
      </c>
      <c r="AB222" s="439" t="s">
        <v>66</v>
      </c>
      <c r="AC222" s="360"/>
      <c r="AD222" s="508"/>
      <c r="AE222" s="357">
        <f t="shared" si="23"/>
        <v>400899544</v>
      </c>
      <c r="AF222" s="15">
        <v>0</v>
      </c>
      <c r="AJ222" s="546">
        <f t="shared" si="21"/>
        <v>0</v>
      </c>
      <c r="AK222" s="546">
        <v>0</v>
      </c>
      <c r="AL222" s="546"/>
      <c r="AM222" s="546"/>
      <c r="AN222" s="546"/>
      <c r="AO222" s="546">
        <f t="shared" si="22"/>
        <v>0</v>
      </c>
      <c r="AP222" s="546">
        <v>0</v>
      </c>
    </row>
    <row r="223" spans="1:42" s="47" customFormat="1" ht="60" customHeight="1">
      <c r="A223" s="130" t="s">
        <v>49</v>
      </c>
      <c r="B223" s="39" t="s">
        <v>50</v>
      </c>
      <c r="C223" s="39" t="s">
        <v>51</v>
      </c>
      <c r="D223" s="166" t="s">
        <v>877</v>
      </c>
      <c r="E223" s="26" t="s">
        <v>878</v>
      </c>
      <c r="F223" s="64" t="s">
        <v>879</v>
      </c>
      <c r="G223" s="64" t="s">
        <v>880</v>
      </c>
      <c r="H223" s="65" t="s">
        <v>56</v>
      </c>
      <c r="I223" s="64" t="s">
        <v>890</v>
      </c>
      <c r="J223" s="64" t="s">
        <v>891</v>
      </c>
      <c r="K223" s="429">
        <v>224437000</v>
      </c>
      <c r="L223" s="360" t="s">
        <v>170</v>
      </c>
      <c r="M223" s="526" t="s">
        <v>884</v>
      </c>
      <c r="N223" s="531" t="s">
        <v>142</v>
      </c>
      <c r="O223" s="360"/>
      <c r="P223" s="360"/>
      <c r="Q223" s="360"/>
      <c r="R223" s="360"/>
      <c r="S223" s="360" t="s">
        <v>62</v>
      </c>
      <c r="T223" s="371">
        <f t="shared" si="20"/>
        <v>11</v>
      </c>
      <c r="U223" s="360">
        <v>2</v>
      </c>
      <c r="V223" s="360">
        <v>3</v>
      </c>
      <c r="W223" s="360">
        <v>3</v>
      </c>
      <c r="X223" s="360">
        <v>3</v>
      </c>
      <c r="Y223" s="492" t="s">
        <v>897</v>
      </c>
      <c r="Z223" s="360" t="s">
        <v>64</v>
      </c>
      <c r="AA223" s="368" t="s">
        <v>65</v>
      </c>
      <c r="AB223" s="439" t="s">
        <v>66</v>
      </c>
      <c r="AC223" s="360"/>
      <c r="AD223" s="508"/>
      <c r="AE223" s="357">
        <f t="shared" si="23"/>
        <v>224437000</v>
      </c>
      <c r="AF223" s="15">
        <v>2</v>
      </c>
      <c r="AJ223" s="546">
        <f t="shared" si="21"/>
        <v>105280392</v>
      </c>
      <c r="AK223" s="546">
        <v>105280392</v>
      </c>
      <c r="AL223" s="546"/>
      <c r="AM223" s="546"/>
      <c r="AN223" s="546"/>
      <c r="AO223" s="546">
        <f t="shared" si="22"/>
        <v>35437380</v>
      </c>
      <c r="AP223" s="546">
        <v>35437380</v>
      </c>
    </row>
    <row r="224" spans="1:42" s="47" customFormat="1" ht="60" customHeight="1">
      <c r="A224" s="130" t="s">
        <v>49</v>
      </c>
      <c r="B224" s="39" t="s">
        <v>50</v>
      </c>
      <c r="C224" s="39" t="s">
        <v>51</v>
      </c>
      <c r="D224" s="166" t="s">
        <v>877</v>
      </c>
      <c r="E224" s="26" t="s">
        <v>878</v>
      </c>
      <c r="F224" s="64" t="s">
        <v>879</v>
      </c>
      <c r="G224" s="64" t="s">
        <v>880</v>
      </c>
      <c r="H224" s="65" t="s">
        <v>56</v>
      </c>
      <c r="I224" s="64" t="s">
        <v>890</v>
      </c>
      <c r="J224" s="64" t="s">
        <v>891</v>
      </c>
      <c r="K224" s="429">
        <v>101500000</v>
      </c>
      <c r="L224" s="360" t="s">
        <v>898</v>
      </c>
      <c r="M224" s="532" t="s">
        <v>899</v>
      </c>
      <c r="N224" s="532" t="s">
        <v>900</v>
      </c>
      <c r="O224" s="360" t="s">
        <v>413</v>
      </c>
      <c r="P224" s="360" t="s">
        <v>413</v>
      </c>
      <c r="Q224" s="360" t="s">
        <v>413</v>
      </c>
      <c r="R224" s="360" t="s">
        <v>413</v>
      </c>
      <c r="S224" s="360" t="s">
        <v>62</v>
      </c>
      <c r="T224" s="371">
        <f t="shared" si="20"/>
        <v>1</v>
      </c>
      <c r="U224" s="360"/>
      <c r="V224" s="360"/>
      <c r="W224" s="360"/>
      <c r="X224" s="360">
        <v>1</v>
      </c>
      <c r="Y224" s="492" t="s">
        <v>901</v>
      </c>
      <c r="Z224" s="360" t="s">
        <v>64</v>
      </c>
      <c r="AA224" s="368" t="s">
        <v>65</v>
      </c>
      <c r="AB224" s="439" t="s">
        <v>66</v>
      </c>
      <c r="AC224" s="360"/>
      <c r="AD224" s="508"/>
      <c r="AE224" s="357">
        <f t="shared" si="23"/>
        <v>101500000</v>
      </c>
      <c r="AF224" s="15">
        <v>0</v>
      </c>
      <c r="AJ224" s="546">
        <f t="shared" si="21"/>
        <v>0</v>
      </c>
      <c r="AK224" s="546">
        <v>0</v>
      </c>
      <c r="AL224" s="546"/>
      <c r="AM224" s="546"/>
      <c r="AN224" s="546"/>
      <c r="AO224" s="546">
        <f t="shared" si="22"/>
        <v>0</v>
      </c>
      <c r="AP224" s="546">
        <v>0</v>
      </c>
    </row>
    <row r="225" spans="1:42" s="47" customFormat="1" ht="60" customHeight="1">
      <c r="A225" s="130" t="s">
        <v>49</v>
      </c>
      <c r="B225" s="130" t="s">
        <v>514</v>
      </c>
      <c r="C225" s="130" t="s">
        <v>51</v>
      </c>
      <c r="D225" s="39" t="s">
        <v>902</v>
      </c>
      <c r="E225" s="91" t="s">
        <v>903</v>
      </c>
      <c r="F225" s="29" t="s">
        <v>904</v>
      </c>
      <c r="G225" s="39" t="s">
        <v>905</v>
      </c>
      <c r="H225" s="65" t="s">
        <v>56</v>
      </c>
      <c r="I225" s="34" t="s">
        <v>906</v>
      </c>
      <c r="J225" s="29" t="s">
        <v>907</v>
      </c>
      <c r="K225" s="430">
        <v>204062000</v>
      </c>
      <c r="L225" s="360" t="s">
        <v>818</v>
      </c>
      <c r="M225" s="533" t="s">
        <v>908</v>
      </c>
      <c r="N225" s="445" t="s">
        <v>805</v>
      </c>
      <c r="O225" s="457"/>
      <c r="P225" s="457"/>
      <c r="Q225" s="457"/>
      <c r="R225" s="457"/>
      <c r="S225" s="360" t="s">
        <v>62</v>
      </c>
      <c r="T225" s="371">
        <f t="shared" si="20"/>
        <v>12</v>
      </c>
      <c r="U225" s="452">
        <v>3</v>
      </c>
      <c r="V225" s="452">
        <v>3</v>
      </c>
      <c r="W225" s="452">
        <v>3</v>
      </c>
      <c r="X225" s="452">
        <v>3</v>
      </c>
      <c r="Y225" s="364" t="s">
        <v>909</v>
      </c>
      <c r="Z225" s="364" t="s">
        <v>64</v>
      </c>
      <c r="AA225" s="364" t="s">
        <v>65</v>
      </c>
      <c r="AB225" s="445" t="s">
        <v>910</v>
      </c>
      <c r="AC225" s="452"/>
      <c r="AD225" s="508"/>
      <c r="AE225" s="357">
        <f t="shared" si="23"/>
        <v>204062000</v>
      </c>
      <c r="AF225" s="15">
        <v>3</v>
      </c>
      <c r="AJ225" s="546">
        <f t="shared" si="21"/>
        <v>45548921</v>
      </c>
      <c r="AK225" s="546">
        <v>45548921</v>
      </c>
      <c r="AL225" s="546"/>
      <c r="AM225" s="546"/>
      <c r="AN225" s="546"/>
      <c r="AO225" s="546">
        <f t="shared" si="22"/>
        <v>45548921</v>
      </c>
      <c r="AP225" s="546">
        <v>45548921</v>
      </c>
    </row>
    <row r="226" spans="1:42" s="47" customFormat="1" ht="60" customHeight="1">
      <c r="A226" s="130" t="s">
        <v>49</v>
      </c>
      <c r="B226" s="130" t="s">
        <v>514</v>
      </c>
      <c r="C226" s="130" t="s">
        <v>51</v>
      </c>
      <c r="D226" s="39" t="s">
        <v>902</v>
      </c>
      <c r="E226" s="91" t="s">
        <v>903</v>
      </c>
      <c r="F226" s="29" t="s">
        <v>904</v>
      </c>
      <c r="G226" s="39" t="s">
        <v>905</v>
      </c>
      <c r="H226" s="65" t="s">
        <v>56</v>
      </c>
      <c r="I226" s="34" t="s">
        <v>906</v>
      </c>
      <c r="J226" s="34" t="s">
        <v>907</v>
      </c>
      <c r="K226" s="430">
        <v>233940000</v>
      </c>
      <c r="L226" s="360" t="s">
        <v>818</v>
      </c>
      <c r="M226" s="454" t="s">
        <v>370</v>
      </c>
      <c r="N226" s="445" t="s">
        <v>805</v>
      </c>
      <c r="O226" s="457"/>
      <c r="P226" s="457"/>
      <c r="Q226" s="457"/>
      <c r="R226" s="457"/>
      <c r="S226" s="360" t="s">
        <v>62</v>
      </c>
      <c r="T226" s="371">
        <f t="shared" si="20"/>
        <v>12</v>
      </c>
      <c r="U226" s="452">
        <v>3</v>
      </c>
      <c r="V226" s="452">
        <v>3</v>
      </c>
      <c r="W226" s="452">
        <v>3</v>
      </c>
      <c r="X226" s="452">
        <v>3</v>
      </c>
      <c r="Y226" s="364" t="s">
        <v>913</v>
      </c>
      <c r="Z226" s="364" t="s">
        <v>96</v>
      </c>
      <c r="AA226" s="364" t="s">
        <v>132</v>
      </c>
      <c r="AB226" s="445" t="s">
        <v>910</v>
      </c>
      <c r="AC226" s="452"/>
      <c r="AD226" s="508"/>
      <c r="AE226" s="357">
        <f t="shared" si="23"/>
        <v>233940000</v>
      </c>
      <c r="AF226" s="15">
        <v>3</v>
      </c>
      <c r="AJ226" s="546">
        <f t="shared" si="21"/>
        <v>51725148</v>
      </c>
      <c r="AK226" s="546">
        <v>51725148</v>
      </c>
      <c r="AL226" s="546"/>
      <c r="AM226" s="546"/>
      <c r="AN226" s="546"/>
      <c r="AO226" s="546">
        <f t="shared" si="22"/>
        <v>51725148</v>
      </c>
      <c r="AP226" s="546">
        <v>51725148</v>
      </c>
    </row>
    <row r="227" spans="1:42" s="47" customFormat="1" ht="60" customHeight="1">
      <c r="A227" s="130" t="s">
        <v>49</v>
      </c>
      <c r="B227" s="130" t="s">
        <v>514</v>
      </c>
      <c r="C227" s="130" t="s">
        <v>51</v>
      </c>
      <c r="D227" s="39" t="s">
        <v>902</v>
      </c>
      <c r="E227" s="91" t="s">
        <v>903</v>
      </c>
      <c r="F227" s="29" t="s">
        <v>904</v>
      </c>
      <c r="G227" s="26" t="s">
        <v>905</v>
      </c>
      <c r="H227" s="65" t="s">
        <v>56</v>
      </c>
      <c r="I227" s="29" t="s">
        <v>906</v>
      </c>
      <c r="J227" s="65" t="s">
        <v>907</v>
      </c>
      <c r="K227" s="430">
        <v>562000000</v>
      </c>
      <c r="L227" s="360" t="s">
        <v>914</v>
      </c>
      <c r="M227" s="533" t="s">
        <v>908</v>
      </c>
      <c r="N227" s="534" t="s">
        <v>142</v>
      </c>
      <c r="O227" s="457"/>
      <c r="P227" s="457"/>
      <c r="Q227" s="457"/>
      <c r="R227" s="457"/>
      <c r="S227" s="360" t="s">
        <v>62</v>
      </c>
      <c r="T227" s="371">
        <f t="shared" si="20"/>
        <v>12</v>
      </c>
      <c r="U227" s="452">
        <v>3</v>
      </c>
      <c r="V227" s="452">
        <v>3</v>
      </c>
      <c r="W227" s="452">
        <v>3</v>
      </c>
      <c r="X227" s="452">
        <v>3</v>
      </c>
      <c r="Y227" s="148" t="s">
        <v>915</v>
      </c>
      <c r="Z227" s="364" t="s">
        <v>96</v>
      </c>
      <c r="AA227" s="364" t="s">
        <v>718</v>
      </c>
      <c r="AB227" s="445" t="s">
        <v>910</v>
      </c>
      <c r="AC227" s="452"/>
      <c r="AD227" s="508"/>
      <c r="AE227" s="357">
        <f t="shared" si="23"/>
        <v>562000000</v>
      </c>
      <c r="AF227" s="15">
        <v>3</v>
      </c>
      <c r="AJ227" s="546">
        <f t="shared" si="21"/>
        <v>263200980</v>
      </c>
      <c r="AK227" s="546">
        <v>263200980</v>
      </c>
      <c r="AL227" s="546"/>
      <c r="AM227" s="546"/>
      <c r="AN227" s="546"/>
      <c r="AO227" s="546">
        <f t="shared" si="22"/>
        <v>88593450</v>
      </c>
      <c r="AP227" s="546">
        <v>88593450</v>
      </c>
    </row>
    <row r="228" spans="1:42" s="47" customFormat="1" ht="60" customHeight="1">
      <c r="A228" s="130" t="s">
        <v>49</v>
      </c>
      <c r="B228" s="130" t="s">
        <v>514</v>
      </c>
      <c r="C228" s="130" t="s">
        <v>51</v>
      </c>
      <c r="D228" s="39" t="s">
        <v>902</v>
      </c>
      <c r="E228" s="91" t="s">
        <v>903</v>
      </c>
      <c r="F228" s="29" t="s">
        <v>904</v>
      </c>
      <c r="G228" s="130" t="s">
        <v>905</v>
      </c>
      <c r="H228" s="65" t="s">
        <v>56</v>
      </c>
      <c r="I228" s="29" t="s">
        <v>906</v>
      </c>
      <c r="J228" s="65" t="s">
        <v>907</v>
      </c>
      <c r="K228" s="430">
        <v>200000000</v>
      </c>
      <c r="L228" s="360" t="s">
        <v>916</v>
      </c>
      <c r="M228" s="533" t="s">
        <v>908</v>
      </c>
      <c r="N228" s="474" t="s">
        <v>917</v>
      </c>
      <c r="O228" s="452"/>
      <c r="P228" s="452"/>
      <c r="Q228" s="452"/>
      <c r="R228" s="452" t="s">
        <v>918</v>
      </c>
      <c r="S228" s="360" t="s">
        <v>62</v>
      </c>
      <c r="T228" s="371">
        <f t="shared" si="20"/>
        <v>1</v>
      </c>
      <c r="U228" s="452">
        <v>0</v>
      </c>
      <c r="V228" s="452">
        <v>1</v>
      </c>
      <c r="W228" s="452">
        <v>0</v>
      </c>
      <c r="X228" s="452">
        <v>0</v>
      </c>
      <c r="Y228" s="148" t="s">
        <v>919</v>
      </c>
      <c r="Z228" s="364" t="s">
        <v>96</v>
      </c>
      <c r="AA228" s="364" t="s">
        <v>718</v>
      </c>
      <c r="AB228" s="445" t="s">
        <v>910</v>
      </c>
      <c r="AC228" s="452"/>
      <c r="AD228" s="508"/>
      <c r="AE228" s="357">
        <f t="shared" si="23"/>
        <v>200000000</v>
      </c>
      <c r="AF228" s="15">
        <v>0</v>
      </c>
      <c r="AJ228" s="546">
        <f t="shared" si="21"/>
        <v>106010702</v>
      </c>
      <c r="AK228" s="546">
        <v>106010702</v>
      </c>
      <c r="AL228" s="546"/>
      <c r="AM228" s="546"/>
      <c r="AN228" s="546"/>
      <c r="AO228" s="546">
        <f t="shared" si="22"/>
        <v>53005351</v>
      </c>
      <c r="AP228" s="546">
        <v>53005351</v>
      </c>
    </row>
    <row r="229" spans="1:42" s="47" customFormat="1" ht="60" customHeight="1">
      <c r="A229" s="130" t="s">
        <v>49</v>
      </c>
      <c r="B229" s="130" t="s">
        <v>514</v>
      </c>
      <c r="C229" s="130" t="s">
        <v>51</v>
      </c>
      <c r="D229" s="39" t="s">
        <v>902</v>
      </c>
      <c r="E229" s="91" t="s">
        <v>903</v>
      </c>
      <c r="F229" s="29" t="s">
        <v>904</v>
      </c>
      <c r="G229" s="26" t="s">
        <v>905</v>
      </c>
      <c r="H229" s="65" t="s">
        <v>56</v>
      </c>
      <c r="I229" s="29" t="s">
        <v>906</v>
      </c>
      <c r="J229" s="29" t="s">
        <v>907</v>
      </c>
      <c r="K229" s="430">
        <v>50000000</v>
      </c>
      <c r="L229" s="360" t="s">
        <v>920</v>
      </c>
      <c r="M229" s="535" t="s">
        <v>899</v>
      </c>
      <c r="N229" s="534" t="s">
        <v>900</v>
      </c>
      <c r="O229" s="452" t="s">
        <v>413</v>
      </c>
      <c r="P229" s="452" t="s">
        <v>413</v>
      </c>
      <c r="Q229" s="452" t="s">
        <v>413</v>
      </c>
      <c r="R229" s="452" t="s">
        <v>413</v>
      </c>
      <c r="S229" s="360" t="s">
        <v>62</v>
      </c>
      <c r="T229" s="371">
        <f t="shared" si="20"/>
        <v>1</v>
      </c>
      <c r="U229" s="452">
        <v>0</v>
      </c>
      <c r="V229" s="452">
        <v>0</v>
      </c>
      <c r="W229" s="452">
        <v>1</v>
      </c>
      <c r="X229" s="452">
        <v>0</v>
      </c>
      <c r="Y229" s="364" t="s">
        <v>921</v>
      </c>
      <c r="Z229" s="452" t="s">
        <v>64</v>
      </c>
      <c r="AA229" s="364" t="s">
        <v>65</v>
      </c>
      <c r="AB229" s="445" t="s">
        <v>910</v>
      </c>
      <c r="AC229" s="452"/>
      <c r="AD229" s="508"/>
      <c r="AE229" s="357">
        <f t="shared" si="23"/>
        <v>50000000</v>
      </c>
      <c r="AF229" s="15">
        <v>0</v>
      </c>
      <c r="AJ229" s="546">
        <f t="shared" si="21"/>
        <v>0</v>
      </c>
      <c r="AK229" s="546">
        <v>0</v>
      </c>
      <c r="AL229" s="546"/>
      <c r="AM229" s="546"/>
      <c r="AN229" s="546"/>
      <c r="AO229" s="546">
        <f t="shared" si="22"/>
        <v>0</v>
      </c>
      <c r="AP229" s="546">
        <v>0</v>
      </c>
    </row>
    <row r="230" spans="1:42" s="47" customFormat="1" ht="60" customHeight="1">
      <c r="A230" s="130" t="s">
        <v>49</v>
      </c>
      <c r="B230" s="130" t="s">
        <v>514</v>
      </c>
      <c r="C230" s="130" t="s">
        <v>51</v>
      </c>
      <c r="D230" s="39" t="s">
        <v>902</v>
      </c>
      <c r="E230" s="91" t="s">
        <v>903</v>
      </c>
      <c r="F230" s="29" t="s">
        <v>904</v>
      </c>
      <c r="G230" s="26" t="s">
        <v>905</v>
      </c>
      <c r="H230" s="65" t="s">
        <v>56</v>
      </c>
      <c r="I230" s="131" t="s">
        <v>906</v>
      </c>
      <c r="J230" s="29" t="s">
        <v>907</v>
      </c>
      <c r="K230" s="430">
        <v>100000000</v>
      </c>
      <c r="L230" s="360" t="s">
        <v>922</v>
      </c>
      <c r="M230" s="535" t="s">
        <v>908</v>
      </c>
      <c r="N230" s="445" t="s">
        <v>865</v>
      </c>
      <c r="O230" s="457"/>
      <c r="P230" s="457"/>
      <c r="Q230" s="457"/>
      <c r="R230" s="457"/>
      <c r="S230" s="360" t="s">
        <v>62</v>
      </c>
      <c r="T230" s="371">
        <f t="shared" si="20"/>
        <v>2</v>
      </c>
      <c r="U230" s="452">
        <v>0</v>
      </c>
      <c r="V230" s="452">
        <v>1</v>
      </c>
      <c r="W230" s="452">
        <v>1</v>
      </c>
      <c r="X230" s="452">
        <v>0</v>
      </c>
      <c r="Y230" s="364" t="s">
        <v>923</v>
      </c>
      <c r="Z230" s="452" t="s">
        <v>64</v>
      </c>
      <c r="AA230" s="364" t="s">
        <v>65</v>
      </c>
      <c r="AB230" s="445" t="s">
        <v>910</v>
      </c>
      <c r="AC230" s="452"/>
      <c r="AD230" s="508"/>
      <c r="AE230" s="357">
        <f t="shared" si="23"/>
        <v>100000000</v>
      </c>
      <c r="AF230" s="15">
        <v>0</v>
      </c>
      <c r="AJ230" s="546">
        <f t="shared" si="21"/>
        <v>0</v>
      </c>
      <c r="AK230" s="546">
        <v>0</v>
      </c>
      <c r="AL230" s="546"/>
      <c r="AM230" s="546"/>
      <c r="AN230" s="546"/>
      <c r="AO230" s="546">
        <f t="shared" si="22"/>
        <v>0</v>
      </c>
      <c r="AP230" s="546">
        <v>0</v>
      </c>
    </row>
    <row r="231" spans="1:42" ht="60" customHeight="1">
      <c r="A231" s="159" t="s">
        <v>49</v>
      </c>
      <c r="B231" s="130" t="s">
        <v>924</v>
      </c>
      <c r="C231" s="130" t="s">
        <v>51</v>
      </c>
      <c r="D231" s="39" t="s">
        <v>925</v>
      </c>
      <c r="E231" s="21" t="s">
        <v>926</v>
      </c>
      <c r="F231" s="132" t="s">
        <v>927</v>
      </c>
      <c r="G231" s="133" t="s">
        <v>928</v>
      </c>
      <c r="H231" s="72" t="s">
        <v>89</v>
      </c>
      <c r="I231" s="71" t="s">
        <v>929</v>
      </c>
      <c r="J231" s="71" t="s">
        <v>930</v>
      </c>
      <c r="K231" s="433">
        <v>156750000</v>
      </c>
      <c r="L231" s="434" t="s">
        <v>931</v>
      </c>
      <c r="M231" s="536" t="s">
        <v>283</v>
      </c>
      <c r="N231" s="537" t="s">
        <v>316</v>
      </c>
      <c r="O231" s="536" t="s">
        <v>413</v>
      </c>
      <c r="P231" s="536" t="s">
        <v>413</v>
      </c>
      <c r="Q231" s="536" t="s">
        <v>413</v>
      </c>
      <c r="R231" s="536" t="s">
        <v>413</v>
      </c>
      <c r="S231" s="434" t="s">
        <v>62</v>
      </c>
      <c r="T231" s="451">
        <f t="shared" si="20"/>
        <v>1</v>
      </c>
      <c r="U231" s="536">
        <v>0</v>
      </c>
      <c r="V231" s="536">
        <v>0</v>
      </c>
      <c r="W231" s="536">
        <v>1</v>
      </c>
      <c r="X231" s="536">
        <v>0</v>
      </c>
      <c r="Y231" s="364" t="s">
        <v>932</v>
      </c>
      <c r="Z231" s="536" t="s">
        <v>64</v>
      </c>
      <c r="AA231" s="434" t="s">
        <v>65</v>
      </c>
      <c r="AB231" s="536"/>
      <c r="AC231" s="536"/>
      <c r="AD231" s="434"/>
      <c r="AE231" s="447">
        <f t="shared" si="23"/>
        <v>156750000</v>
      </c>
      <c r="AF231" s="15">
        <v>0</v>
      </c>
      <c r="AJ231" s="546">
        <f t="shared" si="21"/>
        <v>0</v>
      </c>
      <c r="AK231" s="546">
        <v>0</v>
      </c>
      <c r="AL231" s="546"/>
      <c r="AM231" s="546"/>
      <c r="AN231" s="546"/>
      <c r="AO231" s="546">
        <f t="shared" si="22"/>
        <v>0</v>
      </c>
      <c r="AP231" s="546">
        <v>0</v>
      </c>
    </row>
    <row r="232" spans="1:42" ht="60" customHeight="1">
      <c r="A232" s="159" t="s">
        <v>49</v>
      </c>
      <c r="B232" s="130" t="s">
        <v>924</v>
      </c>
      <c r="C232" s="130" t="s">
        <v>51</v>
      </c>
      <c r="D232" s="39" t="s">
        <v>925</v>
      </c>
      <c r="E232" s="21" t="s">
        <v>926</v>
      </c>
      <c r="F232" s="132" t="s">
        <v>927</v>
      </c>
      <c r="G232" s="132" t="s">
        <v>928</v>
      </c>
      <c r="H232" s="72" t="s">
        <v>89</v>
      </c>
      <c r="I232" s="71" t="s">
        <v>929</v>
      </c>
      <c r="J232" s="71" t="s">
        <v>930</v>
      </c>
      <c r="K232" s="433">
        <v>50000000</v>
      </c>
      <c r="L232" s="434" t="s">
        <v>934</v>
      </c>
      <c r="M232" s="537" t="s">
        <v>103</v>
      </c>
      <c r="N232" s="537" t="s">
        <v>917</v>
      </c>
      <c r="O232" s="536"/>
      <c r="P232" s="536"/>
      <c r="Q232" s="536"/>
      <c r="R232" s="536" t="s">
        <v>162</v>
      </c>
      <c r="S232" s="434" t="s">
        <v>62</v>
      </c>
      <c r="T232" s="451">
        <f t="shared" si="20"/>
        <v>10</v>
      </c>
      <c r="U232" s="538">
        <v>0</v>
      </c>
      <c r="V232" s="538">
        <v>0</v>
      </c>
      <c r="W232" s="538">
        <v>0</v>
      </c>
      <c r="X232" s="538">
        <v>10</v>
      </c>
      <c r="Y232" s="364" t="s">
        <v>935</v>
      </c>
      <c r="Z232" s="536" t="s">
        <v>96</v>
      </c>
      <c r="AA232" s="434" t="s">
        <v>132</v>
      </c>
      <c r="AB232" s="537"/>
      <c r="AC232" s="536"/>
      <c r="AD232" s="434"/>
      <c r="AE232" s="447">
        <f t="shared" si="23"/>
        <v>50000000</v>
      </c>
      <c r="AF232" s="15">
        <v>0</v>
      </c>
      <c r="AJ232" s="546">
        <f t="shared" si="21"/>
        <v>0</v>
      </c>
      <c r="AK232" s="546">
        <v>0</v>
      </c>
      <c r="AL232" s="546"/>
      <c r="AM232" s="546"/>
      <c r="AN232" s="546"/>
      <c r="AO232" s="546">
        <f t="shared" si="22"/>
        <v>0</v>
      </c>
      <c r="AP232" s="546">
        <v>0</v>
      </c>
    </row>
    <row r="233" spans="1:42" ht="60" customHeight="1">
      <c r="A233" s="159" t="s">
        <v>49</v>
      </c>
      <c r="B233" s="130" t="s">
        <v>924</v>
      </c>
      <c r="C233" s="130" t="s">
        <v>51</v>
      </c>
      <c r="D233" s="39" t="s">
        <v>925</v>
      </c>
      <c r="E233" s="21" t="s">
        <v>926</v>
      </c>
      <c r="F233" s="132" t="s">
        <v>927</v>
      </c>
      <c r="G233" s="132" t="s">
        <v>928</v>
      </c>
      <c r="H233" s="72" t="s">
        <v>89</v>
      </c>
      <c r="I233" s="71" t="s">
        <v>929</v>
      </c>
      <c r="J233" s="71" t="s">
        <v>930</v>
      </c>
      <c r="K233" s="433">
        <v>1250000000</v>
      </c>
      <c r="L233" s="434" t="s">
        <v>936</v>
      </c>
      <c r="M233" s="537" t="s">
        <v>103</v>
      </c>
      <c r="N233" s="537" t="s">
        <v>264</v>
      </c>
      <c r="O233" s="536"/>
      <c r="P233" s="536"/>
      <c r="Q233" s="536"/>
      <c r="R233" s="536"/>
      <c r="S233" s="536" t="s">
        <v>197</v>
      </c>
      <c r="T233" s="539">
        <f t="shared" si="20"/>
        <v>0.2</v>
      </c>
      <c r="U233" s="540">
        <v>0</v>
      </c>
      <c r="V233" s="540">
        <v>0</v>
      </c>
      <c r="W233" s="540">
        <v>0</v>
      </c>
      <c r="X233" s="540">
        <v>0.2</v>
      </c>
      <c r="Y233" s="364" t="s">
        <v>937</v>
      </c>
      <c r="Z233" s="536" t="s">
        <v>64</v>
      </c>
      <c r="AA233" s="434" t="s">
        <v>65</v>
      </c>
      <c r="AB233" s="537"/>
      <c r="AC233" s="536"/>
      <c r="AD233" s="434"/>
      <c r="AE233" s="447">
        <f t="shared" si="23"/>
        <v>1250000000</v>
      </c>
      <c r="AF233" s="15">
        <v>0</v>
      </c>
      <c r="AJ233" s="546">
        <f t="shared" si="21"/>
        <v>0</v>
      </c>
      <c r="AK233" s="546">
        <v>0</v>
      </c>
      <c r="AL233" s="546"/>
      <c r="AM233" s="546"/>
      <c r="AN233" s="546"/>
      <c r="AO233" s="546">
        <f t="shared" si="22"/>
        <v>0</v>
      </c>
      <c r="AP233" s="546">
        <v>0</v>
      </c>
    </row>
    <row r="234" spans="1:42" ht="60" customHeight="1">
      <c r="A234" s="159" t="s">
        <v>49</v>
      </c>
      <c r="B234" s="130" t="s">
        <v>924</v>
      </c>
      <c r="C234" s="130" t="s">
        <v>51</v>
      </c>
      <c r="D234" s="39" t="s">
        <v>925</v>
      </c>
      <c r="E234" s="21" t="s">
        <v>926</v>
      </c>
      <c r="F234" s="132" t="s">
        <v>927</v>
      </c>
      <c r="G234" s="132" t="s">
        <v>928</v>
      </c>
      <c r="H234" s="72" t="s">
        <v>89</v>
      </c>
      <c r="I234" s="147" t="s">
        <v>929</v>
      </c>
      <c r="J234" s="71" t="s">
        <v>930</v>
      </c>
      <c r="K234" s="433">
        <v>322595000</v>
      </c>
      <c r="L234" s="434" t="s">
        <v>938</v>
      </c>
      <c r="M234" s="537" t="s">
        <v>103</v>
      </c>
      <c r="N234" s="537" t="s">
        <v>917</v>
      </c>
      <c r="O234" s="536"/>
      <c r="P234" s="536"/>
      <c r="Q234" s="536"/>
      <c r="R234" s="536"/>
      <c r="S234" s="434" t="s">
        <v>62</v>
      </c>
      <c r="T234" s="451">
        <f t="shared" si="20"/>
        <v>1</v>
      </c>
      <c r="U234" s="455">
        <v>0</v>
      </c>
      <c r="V234" s="455">
        <v>0</v>
      </c>
      <c r="W234" s="455">
        <v>0</v>
      </c>
      <c r="X234" s="455">
        <v>1</v>
      </c>
      <c r="Y234" s="364" t="s">
        <v>939</v>
      </c>
      <c r="Z234" s="536" t="s">
        <v>96</v>
      </c>
      <c r="AA234" s="434" t="s">
        <v>132</v>
      </c>
      <c r="AB234" s="537"/>
      <c r="AC234" s="536"/>
      <c r="AD234" s="434"/>
      <c r="AE234" s="447">
        <f t="shared" si="23"/>
        <v>322595000</v>
      </c>
      <c r="AF234" s="15">
        <v>0</v>
      </c>
      <c r="AJ234" s="546">
        <f t="shared" si="21"/>
        <v>0</v>
      </c>
      <c r="AK234" s="546">
        <v>0</v>
      </c>
      <c r="AL234" s="546"/>
      <c r="AM234" s="546"/>
      <c r="AN234" s="546"/>
      <c r="AO234" s="546">
        <f t="shared" si="22"/>
        <v>0</v>
      </c>
      <c r="AP234" s="546">
        <v>0</v>
      </c>
    </row>
    <row r="235" spans="1:42" s="47" customFormat="1" ht="60" customHeight="1">
      <c r="A235" s="159" t="s">
        <v>49</v>
      </c>
      <c r="B235" s="130" t="s">
        <v>924</v>
      </c>
      <c r="C235" s="130" t="s">
        <v>51</v>
      </c>
      <c r="D235" s="39" t="s">
        <v>925</v>
      </c>
      <c r="E235" s="21" t="s">
        <v>926</v>
      </c>
      <c r="F235" s="29" t="s">
        <v>940</v>
      </c>
      <c r="G235" s="135" t="s">
        <v>941</v>
      </c>
      <c r="H235" s="136" t="s">
        <v>56</v>
      </c>
      <c r="I235" s="148" t="s">
        <v>942</v>
      </c>
      <c r="J235" s="29" t="s">
        <v>943</v>
      </c>
      <c r="K235" s="429">
        <v>224437000</v>
      </c>
      <c r="L235" s="360" t="s">
        <v>944</v>
      </c>
      <c r="M235" s="474" t="s">
        <v>103</v>
      </c>
      <c r="N235" s="474" t="s">
        <v>274</v>
      </c>
      <c r="O235" s="457"/>
      <c r="P235" s="457"/>
      <c r="Q235" s="457"/>
      <c r="R235" s="457"/>
      <c r="S235" s="360" t="s">
        <v>62</v>
      </c>
      <c r="T235" s="371">
        <f t="shared" si="20"/>
        <v>57</v>
      </c>
      <c r="U235" s="541">
        <v>15</v>
      </c>
      <c r="V235" s="541">
        <v>16</v>
      </c>
      <c r="W235" s="541">
        <v>13</v>
      </c>
      <c r="X235" s="541">
        <v>13</v>
      </c>
      <c r="Y235" s="364" t="s">
        <v>945</v>
      </c>
      <c r="Z235" s="452" t="s">
        <v>64</v>
      </c>
      <c r="AA235" s="364" t="s">
        <v>65</v>
      </c>
      <c r="AB235" s="457"/>
      <c r="AC235" s="452"/>
      <c r="AD235" s="508"/>
      <c r="AE235" s="357">
        <f t="shared" si="23"/>
        <v>224437000</v>
      </c>
      <c r="AF235" s="15">
        <v>5</v>
      </c>
      <c r="AJ235" s="546">
        <f t="shared" si="21"/>
        <v>105280392</v>
      </c>
      <c r="AK235" s="546">
        <v>105280392</v>
      </c>
      <c r="AL235" s="546"/>
      <c r="AM235" s="546"/>
      <c r="AN235" s="546"/>
      <c r="AO235" s="546">
        <f t="shared" si="22"/>
        <v>35437380</v>
      </c>
      <c r="AP235" s="546">
        <v>35437380</v>
      </c>
    </row>
    <row r="236" spans="1:42" s="38" customFormat="1" ht="60" customHeight="1">
      <c r="A236" s="78" t="s">
        <v>252</v>
      </c>
      <c r="B236" s="160" t="s">
        <v>318</v>
      </c>
      <c r="C236" s="160" t="s">
        <v>946</v>
      </c>
      <c r="D236" s="39" t="s">
        <v>947</v>
      </c>
      <c r="E236" s="29" t="s">
        <v>948</v>
      </c>
      <c r="F236" s="29" t="s">
        <v>949</v>
      </c>
      <c r="G236" s="34" t="s">
        <v>950</v>
      </c>
      <c r="H236" s="29" t="s">
        <v>951</v>
      </c>
      <c r="I236" s="137" t="s">
        <v>952</v>
      </c>
      <c r="J236" s="137" t="s">
        <v>953</v>
      </c>
      <c r="K236" s="430">
        <v>200000000</v>
      </c>
      <c r="L236" s="360" t="s">
        <v>954</v>
      </c>
      <c r="M236" s="474" t="s">
        <v>103</v>
      </c>
      <c r="N236" s="474" t="s">
        <v>274</v>
      </c>
      <c r="O236" s="542"/>
      <c r="P236" s="542"/>
      <c r="Q236" s="542"/>
      <c r="R236" s="542"/>
      <c r="S236" s="360" t="s">
        <v>62</v>
      </c>
      <c r="T236" s="371">
        <f t="shared" si="20"/>
        <v>50</v>
      </c>
      <c r="U236" s="525">
        <v>0</v>
      </c>
      <c r="V236" s="525">
        <v>20</v>
      </c>
      <c r="W236" s="525">
        <v>20</v>
      </c>
      <c r="X236" s="525">
        <v>10</v>
      </c>
      <c r="Y236" s="466" t="s">
        <v>955</v>
      </c>
      <c r="Z236" s="525" t="s">
        <v>96</v>
      </c>
      <c r="AA236" s="431" t="s">
        <v>718</v>
      </c>
      <c r="AB236" s="542"/>
      <c r="AC236" s="525"/>
      <c r="AD236" s="148"/>
      <c r="AE236" s="357">
        <f t="shared" si="23"/>
        <v>200000000</v>
      </c>
      <c r="AF236" s="37">
        <v>10</v>
      </c>
      <c r="AJ236" s="546">
        <f t="shared" si="21"/>
        <v>0</v>
      </c>
      <c r="AK236" s="546">
        <v>0</v>
      </c>
      <c r="AL236" s="546"/>
      <c r="AM236" s="546"/>
      <c r="AN236" s="546"/>
      <c r="AO236" s="546">
        <f t="shared" si="22"/>
        <v>0</v>
      </c>
      <c r="AP236" s="546">
        <v>0</v>
      </c>
    </row>
    <row r="237" spans="1:42" s="38" customFormat="1" ht="60" customHeight="1">
      <c r="A237" s="78" t="s">
        <v>252</v>
      </c>
      <c r="B237" s="160" t="s">
        <v>318</v>
      </c>
      <c r="C237" s="160" t="s">
        <v>946</v>
      </c>
      <c r="D237" s="39" t="s">
        <v>947</v>
      </c>
      <c r="E237" s="29" t="s">
        <v>948</v>
      </c>
      <c r="F237" s="29" t="s">
        <v>949</v>
      </c>
      <c r="G237" s="34" t="s">
        <v>950</v>
      </c>
      <c r="H237" s="29" t="s">
        <v>951</v>
      </c>
      <c r="I237" s="137" t="s">
        <v>952</v>
      </c>
      <c r="J237" s="137" t="s">
        <v>953</v>
      </c>
      <c r="K237" s="430">
        <v>196000000</v>
      </c>
      <c r="L237" s="360" t="s">
        <v>170</v>
      </c>
      <c r="M237" s="474" t="s">
        <v>103</v>
      </c>
      <c r="N237" s="474" t="s">
        <v>274</v>
      </c>
      <c r="O237" s="542"/>
      <c r="P237" s="542"/>
      <c r="Q237" s="542"/>
      <c r="R237" s="542"/>
      <c r="S237" s="360" t="s">
        <v>62</v>
      </c>
      <c r="T237" s="371">
        <f t="shared" si="20"/>
        <v>4</v>
      </c>
      <c r="U237" s="525">
        <v>1</v>
      </c>
      <c r="V237" s="525">
        <v>1</v>
      </c>
      <c r="W237" s="525">
        <v>1</v>
      </c>
      <c r="X237" s="525">
        <v>1</v>
      </c>
      <c r="Y237" s="466" t="s">
        <v>957</v>
      </c>
      <c r="Z237" s="525" t="s">
        <v>96</v>
      </c>
      <c r="AA237" s="542"/>
      <c r="AB237" s="542"/>
      <c r="AC237" s="525"/>
      <c r="AD237" s="148"/>
      <c r="AE237" s="357">
        <f t="shared" si="23"/>
        <v>196000000</v>
      </c>
      <c r="AF237" s="37">
        <v>1</v>
      </c>
      <c r="AJ237" s="546">
        <f t="shared" si="21"/>
        <v>18596607</v>
      </c>
      <c r="AK237" s="546">
        <v>18596607</v>
      </c>
      <c r="AL237" s="546"/>
      <c r="AM237" s="546"/>
      <c r="AN237" s="546"/>
      <c r="AO237" s="546">
        <f t="shared" si="22"/>
        <v>0</v>
      </c>
      <c r="AP237" s="546">
        <v>0</v>
      </c>
    </row>
    <row r="238" spans="1:42" s="38" customFormat="1" ht="60" customHeight="1">
      <c r="A238" s="78" t="s">
        <v>252</v>
      </c>
      <c r="B238" s="160" t="s">
        <v>318</v>
      </c>
      <c r="C238" s="160" t="s">
        <v>946</v>
      </c>
      <c r="D238" s="39" t="s">
        <v>947</v>
      </c>
      <c r="E238" s="29" t="s">
        <v>948</v>
      </c>
      <c r="F238" s="29" t="s">
        <v>949</v>
      </c>
      <c r="G238" s="34" t="s">
        <v>950</v>
      </c>
      <c r="H238" s="29" t="s">
        <v>951</v>
      </c>
      <c r="I238" s="34" t="s">
        <v>958</v>
      </c>
      <c r="J238" s="34" t="s">
        <v>959</v>
      </c>
      <c r="K238" s="430">
        <v>185000000</v>
      </c>
      <c r="L238" s="360" t="s">
        <v>960</v>
      </c>
      <c r="M238" s="474" t="s">
        <v>103</v>
      </c>
      <c r="N238" s="474" t="s">
        <v>274</v>
      </c>
      <c r="O238" s="542"/>
      <c r="P238" s="542"/>
      <c r="Q238" s="542"/>
      <c r="R238" s="542"/>
      <c r="S238" s="360" t="s">
        <v>62</v>
      </c>
      <c r="T238" s="371">
        <f>SUBTOTAL(9,U238:X238)</f>
        <v>124</v>
      </c>
      <c r="U238" s="525">
        <v>26</v>
      </c>
      <c r="V238" s="525">
        <v>35</v>
      </c>
      <c r="W238" s="525">
        <v>35</v>
      </c>
      <c r="X238" s="525">
        <v>28</v>
      </c>
      <c r="Y238" s="466" t="s">
        <v>961</v>
      </c>
      <c r="Z238" s="525" t="s">
        <v>96</v>
      </c>
      <c r="AA238" s="542"/>
      <c r="AB238" s="542"/>
      <c r="AC238" s="525"/>
      <c r="AD238" s="148"/>
      <c r="AE238" s="357">
        <f t="shared" si="23"/>
        <v>185000000</v>
      </c>
      <c r="AF238" s="37">
        <v>10</v>
      </c>
      <c r="AJ238" s="546">
        <f t="shared" si="21"/>
        <v>0</v>
      </c>
      <c r="AK238" s="546">
        <v>0</v>
      </c>
      <c r="AL238" s="546"/>
      <c r="AM238" s="546"/>
      <c r="AN238" s="546"/>
      <c r="AO238" s="546">
        <f t="shared" si="22"/>
        <v>0</v>
      </c>
      <c r="AP238" s="546">
        <v>0</v>
      </c>
    </row>
    <row r="239" spans="1:42" s="38" customFormat="1" ht="60" customHeight="1">
      <c r="A239" s="78" t="s">
        <v>252</v>
      </c>
      <c r="B239" s="160" t="s">
        <v>318</v>
      </c>
      <c r="C239" s="160" t="s">
        <v>946</v>
      </c>
      <c r="D239" s="39" t="s">
        <v>947</v>
      </c>
      <c r="E239" s="29" t="s">
        <v>948</v>
      </c>
      <c r="F239" s="29" t="s">
        <v>949</v>
      </c>
      <c r="G239" s="34" t="s">
        <v>950</v>
      </c>
      <c r="H239" s="29" t="s">
        <v>951</v>
      </c>
      <c r="I239" s="34" t="s">
        <v>958</v>
      </c>
      <c r="J239" s="34" t="s">
        <v>959</v>
      </c>
      <c r="K239" s="430">
        <v>300000000</v>
      </c>
      <c r="L239" s="360" t="s">
        <v>962</v>
      </c>
      <c r="M239" s="474" t="s">
        <v>103</v>
      </c>
      <c r="N239" s="474" t="s">
        <v>917</v>
      </c>
      <c r="O239" s="542"/>
      <c r="P239" s="542"/>
      <c r="Q239" s="542"/>
      <c r="R239" s="542"/>
      <c r="S239" s="360" t="s">
        <v>62</v>
      </c>
      <c r="T239" s="371">
        <f t="shared" si="20"/>
        <v>1</v>
      </c>
      <c r="U239" s="525"/>
      <c r="V239" s="525"/>
      <c r="W239" s="525"/>
      <c r="X239" s="525">
        <v>1</v>
      </c>
      <c r="Y239" s="543" t="s">
        <v>963</v>
      </c>
      <c r="Z239" s="525" t="s">
        <v>96</v>
      </c>
      <c r="AA239" s="542"/>
      <c r="AB239" s="542"/>
      <c r="AC239" s="525"/>
      <c r="AD239" s="148"/>
      <c r="AE239" s="357">
        <f t="shared" si="23"/>
        <v>300000000</v>
      </c>
      <c r="AF239" s="37">
        <v>0</v>
      </c>
      <c r="AJ239" s="546">
        <f t="shared" si="21"/>
        <v>0</v>
      </c>
      <c r="AK239" s="546">
        <v>0</v>
      </c>
      <c r="AL239" s="546"/>
      <c r="AM239" s="546"/>
      <c r="AN239" s="546"/>
      <c r="AO239" s="546">
        <f t="shared" si="22"/>
        <v>0</v>
      </c>
      <c r="AP239" s="546">
        <v>0</v>
      </c>
    </row>
    <row r="240" spans="1:42" s="47" customFormat="1" ht="60" customHeight="1">
      <c r="A240" s="78" t="s">
        <v>362</v>
      </c>
      <c r="B240" s="160" t="s">
        <v>266</v>
      </c>
      <c r="C240" s="160" t="s">
        <v>174</v>
      </c>
      <c r="D240" s="75" t="s">
        <v>440</v>
      </c>
      <c r="E240" s="29" t="s">
        <v>964</v>
      </c>
      <c r="F240" s="80" t="s">
        <v>442</v>
      </c>
      <c r="G240" s="75" t="s">
        <v>443</v>
      </c>
      <c r="H240" s="74" t="s">
        <v>294</v>
      </c>
      <c r="I240" s="74" t="s">
        <v>444</v>
      </c>
      <c r="J240" s="89" t="s">
        <v>445</v>
      </c>
      <c r="K240" s="429">
        <v>448278000</v>
      </c>
      <c r="L240" s="360" t="s">
        <v>215</v>
      </c>
      <c r="M240" s="532" t="s">
        <v>965</v>
      </c>
      <c r="N240" s="544" t="s">
        <v>966</v>
      </c>
      <c r="O240" s="457"/>
      <c r="P240" s="457"/>
      <c r="Q240" s="457"/>
      <c r="R240" s="457"/>
      <c r="S240" s="360" t="s">
        <v>62</v>
      </c>
      <c r="T240" s="371">
        <f t="shared" si="20"/>
        <v>4</v>
      </c>
      <c r="U240" s="545">
        <v>1</v>
      </c>
      <c r="V240" s="378">
        <v>1</v>
      </c>
      <c r="W240" s="378">
        <v>1</v>
      </c>
      <c r="X240" s="378">
        <v>1</v>
      </c>
      <c r="Y240" s="466" t="s">
        <v>967</v>
      </c>
      <c r="Z240" s="452" t="s">
        <v>64</v>
      </c>
      <c r="AA240" s="364" t="s">
        <v>65</v>
      </c>
      <c r="AB240" s="360" t="s">
        <v>266</v>
      </c>
      <c r="AC240" s="452"/>
      <c r="AD240" s="508"/>
      <c r="AE240" s="357">
        <f t="shared" si="23"/>
        <v>448278000</v>
      </c>
      <c r="AF240" s="15">
        <v>1</v>
      </c>
      <c r="AJ240" s="546">
        <f t="shared" si="21"/>
        <v>52974479</v>
      </c>
      <c r="AK240" s="546">
        <v>52974479</v>
      </c>
      <c r="AL240" s="546"/>
      <c r="AM240" s="546"/>
      <c r="AN240" s="546"/>
      <c r="AO240" s="546">
        <f t="shared" si="22"/>
        <v>52974479</v>
      </c>
      <c r="AP240" s="546">
        <v>52974479</v>
      </c>
    </row>
    <row r="241" spans="1:42" s="47" customFormat="1" ht="60" customHeight="1">
      <c r="A241" s="78" t="s">
        <v>362</v>
      </c>
      <c r="B241" s="160" t="s">
        <v>266</v>
      </c>
      <c r="C241" s="160" t="s">
        <v>174</v>
      </c>
      <c r="D241" s="75" t="s">
        <v>440</v>
      </c>
      <c r="E241" s="26" t="s">
        <v>964</v>
      </c>
      <c r="F241" s="80" t="s">
        <v>442</v>
      </c>
      <c r="G241" s="75" t="s">
        <v>443</v>
      </c>
      <c r="H241" s="74" t="s">
        <v>294</v>
      </c>
      <c r="I241" s="89" t="s">
        <v>456</v>
      </c>
      <c r="J241" s="89" t="s">
        <v>969</v>
      </c>
      <c r="K241" s="430">
        <v>2123000000</v>
      </c>
      <c r="L241" s="360" t="s">
        <v>102</v>
      </c>
      <c r="M241" s="474" t="s">
        <v>103</v>
      </c>
      <c r="N241" s="474" t="s">
        <v>274</v>
      </c>
      <c r="O241" s="457"/>
      <c r="P241" s="457"/>
      <c r="Q241" s="457"/>
      <c r="R241" s="457"/>
      <c r="S241" s="360" t="s">
        <v>62</v>
      </c>
      <c r="T241" s="371">
        <f t="shared" si="20"/>
        <v>255</v>
      </c>
      <c r="U241" s="452">
        <v>63</v>
      </c>
      <c r="V241" s="452">
        <v>64</v>
      </c>
      <c r="W241" s="452">
        <v>64</v>
      </c>
      <c r="X241" s="452">
        <v>64</v>
      </c>
      <c r="Y241" s="466" t="s">
        <v>970</v>
      </c>
      <c r="Z241" s="452" t="s">
        <v>64</v>
      </c>
      <c r="AA241" s="364" t="s">
        <v>65</v>
      </c>
      <c r="AB241" s="360" t="s">
        <v>266</v>
      </c>
      <c r="AC241" s="452"/>
      <c r="AD241" s="508"/>
      <c r="AE241" s="357">
        <f t="shared" si="23"/>
        <v>2123000000</v>
      </c>
      <c r="AF241" s="15">
        <v>63</v>
      </c>
      <c r="AJ241" s="546">
        <f t="shared" si="21"/>
        <v>212650872</v>
      </c>
      <c r="AK241" s="546">
        <v>212650872</v>
      </c>
      <c r="AL241" s="546"/>
      <c r="AM241" s="546"/>
      <c r="AN241" s="546"/>
      <c r="AO241" s="546">
        <f t="shared" si="22"/>
        <v>0</v>
      </c>
      <c r="AP241" s="546">
        <v>0</v>
      </c>
    </row>
    <row r="242" spans="1:42" s="47" customFormat="1" ht="60" customHeight="1">
      <c r="A242" s="78" t="s">
        <v>362</v>
      </c>
      <c r="B242" s="163" t="s">
        <v>266</v>
      </c>
      <c r="C242" s="163" t="s">
        <v>698</v>
      </c>
      <c r="D242" s="39" t="s">
        <v>688</v>
      </c>
      <c r="E242" s="26" t="s">
        <v>971</v>
      </c>
      <c r="F242" s="74" t="s">
        <v>833</v>
      </c>
      <c r="G242" s="75" t="s">
        <v>834</v>
      </c>
      <c r="H242" s="80" t="s">
        <v>701</v>
      </c>
      <c r="I242" s="75" t="s">
        <v>841</v>
      </c>
      <c r="J242" s="64" t="s">
        <v>972</v>
      </c>
      <c r="K242" s="430">
        <v>50000000</v>
      </c>
      <c r="L242" s="360" t="s">
        <v>973</v>
      </c>
      <c r="M242" s="452" t="s">
        <v>103</v>
      </c>
      <c r="N242" s="452" t="s">
        <v>274</v>
      </c>
      <c r="O242" s="457"/>
      <c r="P242" s="457"/>
      <c r="Q242" s="457"/>
      <c r="R242" s="457"/>
      <c r="S242" s="360" t="s">
        <v>62</v>
      </c>
      <c r="T242" s="371">
        <f t="shared" ref="T242:T276" si="24">SUM(U242:X242)</f>
        <v>4</v>
      </c>
      <c r="U242" s="457"/>
      <c r="V242" s="452">
        <v>1</v>
      </c>
      <c r="W242" s="452">
        <v>2</v>
      </c>
      <c r="X242" s="452">
        <v>1</v>
      </c>
      <c r="Y242" s="466" t="s">
        <v>974</v>
      </c>
      <c r="Z242" s="542" t="s">
        <v>96</v>
      </c>
      <c r="AA242" s="457"/>
      <c r="AB242" s="457"/>
      <c r="AC242" s="452"/>
      <c r="AD242" s="457"/>
      <c r="AE242" s="357">
        <f t="shared" si="23"/>
        <v>50000000</v>
      </c>
      <c r="AF242" s="15">
        <v>0</v>
      </c>
      <c r="AJ242" s="546">
        <f t="shared" si="21"/>
        <v>0</v>
      </c>
      <c r="AK242" s="546">
        <v>0</v>
      </c>
      <c r="AL242" s="546"/>
      <c r="AM242" s="546"/>
      <c r="AN242" s="546"/>
      <c r="AO242" s="546">
        <f t="shared" si="22"/>
        <v>0</v>
      </c>
      <c r="AP242" s="546">
        <v>0</v>
      </c>
    </row>
    <row r="243" spans="1:42" ht="60" customHeight="1">
      <c r="A243" s="78" t="s">
        <v>362</v>
      </c>
      <c r="B243" s="163" t="s">
        <v>266</v>
      </c>
      <c r="C243" s="163" t="s">
        <v>698</v>
      </c>
      <c r="D243" s="39" t="s">
        <v>688</v>
      </c>
      <c r="E243" s="26" t="s">
        <v>971</v>
      </c>
      <c r="F243" s="74" t="s">
        <v>833</v>
      </c>
      <c r="G243" s="75" t="s">
        <v>834</v>
      </c>
      <c r="H243" s="80" t="s">
        <v>701</v>
      </c>
      <c r="I243" s="75" t="s">
        <v>841</v>
      </c>
      <c r="J243" s="64" t="s">
        <v>972</v>
      </c>
      <c r="K243" s="430">
        <v>130000000</v>
      </c>
      <c r="L243" s="360" t="s">
        <v>978</v>
      </c>
      <c r="M243" s="474" t="s">
        <v>103</v>
      </c>
      <c r="N243" s="474" t="s">
        <v>917</v>
      </c>
      <c r="O243" s="537"/>
      <c r="P243" s="537"/>
      <c r="Q243" s="537"/>
      <c r="R243" s="537"/>
      <c r="S243" s="360" t="s">
        <v>62</v>
      </c>
      <c r="T243" s="371">
        <f t="shared" si="24"/>
        <v>2</v>
      </c>
      <c r="U243" s="537"/>
      <c r="V243" s="452">
        <v>1</v>
      </c>
      <c r="W243" s="452"/>
      <c r="X243" s="452">
        <v>1</v>
      </c>
      <c r="Y243" s="466" t="s">
        <v>979</v>
      </c>
      <c r="Z243" s="542" t="s">
        <v>96</v>
      </c>
      <c r="AA243" s="537"/>
      <c r="AB243" s="537"/>
      <c r="AC243" s="536"/>
      <c r="AD243" s="536"/>
      <c r="AE243" s="357">
        <f t="shared" si="23"/>
        <v>130000000</v>
      </c>
      <c r="AF243" s="15">
        <v>0</v>
      </c>
      <c r="AJ243" s="546">
        <f t="shared" si="21"/>
        <v>0</v>
      </c>
      <c r="AK243" s="546">
        <v>0</v>
      </c>
      <c r="AL243" s="546"/>
      <c r="AM243" s="546"/>
      <c r="AN243" s="546"/>
      <c r="AO243" s="546">
        <f t="shared" si="22"/>
        <v>0</v>
      </c>
      <c r="AP243" s="546">
        <v>0</v>
      </c>
    </row>
    <row r="244" spans="1:42" ht="60" customHeight="1">
      <c r="A244" s="78" t="s">
        <v>362</v>
      </c>
      <c r="B244" s="163" t="s">
        <v>266</v>
      </c>
      <c r="C244" s="163" t="s">
        <v>698</v>
      </c>
      <c r="D244" s="39" t="s">
        <v>688</v>
      </c>
      <c r="E244" s="26" t="s">
        <v>971</v>
      </c>
      <c r="F244" s="74" t="s">
        <v>833</v>
      </c>
      <c r="G244" s="75" t="s">
        <v>834</v>
      </c>
      <c r="H244" s="80" t="s">
        <v>701</v>
      </c>
      <c r="I244" s="75" t="s">
        <v>841</v>
      </c>
      <c r="J244" s="64" t="s">
        <v>972</v>
      </c>
      <c r="K244" s="430">
        <v>70000000</v>
      </c>
      <c r="L244" s="360" t="s">
        <v>980</v>
      </c>
      <c r="M244" s="452" t="s">
        <v>103</v>
      </c>
      <c r="N244" s="445" t="s">
        <v>370</v>
      </c>
      <c r="O244" s="537"/>
      <c r="P244" s="537"/>
      <c r="Q244" s="537"/>
      <c r="R244" s="537"/>
      <c r="S244" s="360" t="s">
        <v>62</v>
      </c>
      <c r="T244" s="371">
        <f t="shared" si="24"/>
        <v>1</v>
      </c>
      <c r="U244" s="537"/>
      <c r="V244" s="452">
        <v>1</v>
      </c>
      <c r="W244" s="452"/>
      <c r="X244" s="452"/>
      <c r="Y244" s="466" t="s">
        <v>981</v>
      </c>
      <c r="Z244" s="542" t="s">
        <v>96</v>
      </c>
      <c r="AA244" s="537"/>
      <c r="AB244" s="537"/>
      <c r="AC244" s="536"/>
      <c r="AD244" s="536"/>
      <c r="AE244" s="357">
        <f t="shared" si="23"/>
        <v>70000000</v>
      </c>
      <c r="AF244" s="15">
        <v>0</v>
      </c>
      <c r="AJ244" s="546">
        <f t="shared" si="21"/>
        <v>0</v>
      </c>
      <c r="AK244" s="546">
        <v>0</v>
      </c>
      <c r="AL244" s="546"/>
      <c r="AM244" s="546"/>
      <c r="AN244" s="546"/>
      <c r="AO244" s="546">
        <f t="shared" si="22"/>
        <v>0</v>
      </c>
      <c r="AP244" s="546">
        <v>0</v>
      </c>
    </row>
    <row r="245" spans="1:42">
      <c r="E245" s="26" t="s">
        <v>982</v>
      </c>
      <c r="F245" s="74"/>
      <c r="G245" s="75"/>
      <c r="H245" s="80"/>
      <c r="I245" s="75"/>
      <c r="J245" s="5"/>
      <c r="K245" s="252">
        <v>1162913000</v>
      </c>
      <c r="L245" s="5"/>
      <c r="M245" s="138"/>
      <c r="N245" s="139"/>
      <c r="S245" s="64"/>
      <c r="T245" s="67"/>
      <c r="V245" s="15"/>
      <c r="W245" s="15"/>
      <c r="X245" s="15"/>
      <c r="Y245" s="168"/>
      <c r="Z245" s="38" t="s">
        <v>96</v>
      </c>
      <c r="AE245" s="315">
        <f t="shared" si="23"/>
        <v>1162913000</v>
      </c>
      <c r="AJ245" s="546">
        <f>SUM(AJ20:AJ244)</f>
        <v>82866387718</v>
      </c>
      <c r="AK245" s="553"/>
      <c r="AL245" s="553"/>
      <c r="AM245" s="553"/>
      <c r="AN245" s="553"/>
      <c r="AO245" s="546">
        <f>SUM(AO20:AO244)</f>
        <v>55639260461</v>
      </c>
      <c r="AP245" s="553"/>
    </row>
    <row r="246" spans="1:42">
      <c r="E246" s="26" t="s">
        <v>982</v>
      </c>
      <c r="F246" s="74"/>
      <c r="G246" s="75"/>
      <c r="H246" s="80"/>
      <c r="I246" s="75"/>
      <c r="J246" s="5"/>
      <c r="K246" s="252">
        <v>5000000000</v>
      </c>
      <c r="L246" s="5"/>
      <c r="M246" s="138"/>
      <c r="N246" s="139"/>
      <c r="S246" s="64"/>
      <c r="T246" s="67"/>
      <c r="V246" s="15"/>
      <c r="W246" s="15"/>
      <c r="X246" s="15"/>
      <c r="Y246" s="168"/>
      <c r="Z246" s="38" t="s">
        <v>124</v>
      </c>
      <c r="AE246" s="315">
        <f t="shared" si="23"/>
        <v>5000000000</v>
      </c>
      <c r="AJ246" s="345">
        <f t="shared" si="21"/>
        <v>0</v>
      </c>
      <c r="AK246" s="9"/>
      <c r="AO246" s="345">
        <f t="shared" si="22"/>
        <v>0</v>
      </c>
      <c r="AP246" s="9"/>
    </row>
    <row r="247" spans="1:42" ht="15" customHeight="1">
      <c r="E247" s="18"/>
      <c r="F247" s="43"/>
      <c r="G247" s="18"/>
      <c r="H247" s="24"/>
      <c r="I247" s="18"/>
      <c r="J247" s="138"/>
      <c r="K247" s="253"/>
      <c r="L247" s="140"/>
      <c r="M247" s="138"/>
      <c r="N247" s="139"/>
      <c r="S247" s="15"/>
      <c r="T247" s="67">
        <f t="shared" si="24"/>
        <v>0</v>
      </c>
      <c r="Y247" s="168"/>
      <c r="Z247" s="141"/>
      <c r="AE247" s="315">
        <f t="shared" si="23"/>
        <v>0</v>
      </c>
      <c r="AJ247" s="345">
        <f t="shared" si="21"/>
        <v>0</v>
      </c>
      <c r="AK247" s="9"/>
      <c r="AO247" s="345">
        <f t="shared" si="22"/>
        <v>0</v>
      </c>
      <c r="AP247" s="9"/>
    </row>
    <row r="248" spans="1:42" ht="15" customHeight="1">
      <c r="E248" s="18"/>
      <c r="F248" s="43"/>
      <c r="G248" s="18"/>
      <c r="H248" s="24"/>
      <c r="I248" s="18"/>
      <c r="J248" s="138"/>
      <c r="K248" s="254">
        <f>SUM(K20:K246)</f>
        <v>736326056544</v>
      </c>
      <c r="L248" s="140"/>
      <c r="M248" s="138"/>
      <c r="N248" s="139"/>
      <c r="S248" s="15"/>
      <c r="T248" s="67">
        <f t="shared" si="24"/>
        <v>0</v>
      </c>
      <c r="Y248" s="168"/>
      <c r="AE248" s="315">
        <f t="shared" si="23"/>
        <v>736326056544</v>
      </c>
      <c r="AJ248" s="345">
        <f t="shared" si="21"/>
        <v>0</v>
      </c>
      <c r="AK248" s="9"/>
      <c r="AO248" s="345">
        <f t="shared" si="22"/>
        <v>0</v>
      </c>
      <c r="AP248" s="9"/>
    </row>
    <row r="249" spans="1:42" ht="15" customHeight="1">
      <c r="E249" s="18"/>
      <c r="F249" s="43"/>
      <c r="G249" s="18"/>
      <c r="H249" s="24"/>
      <c r="I249" s="18"/>
      <c r="J249" s="138"/>
      <c r="K249" s="138"/>
      <c r="L249" s="140"/>
      <c r="M249" s="138"/>
      <c r="N249" s="139"/>
      <c r="S249" s="15"/>
      <c r="T249" s="67">
        <f t="shared" si="24"/>
        <v>0</v>
      </c>
      <c r="AE249" s="315">
        <f t="shared" si="23"/>
        <v>0</v>
      </c>
      <c r="AJ249" s="345">
        <f t="shared" si="21"/>
        <v>0</v>
      </c>
      <c r="AK249" s="9"/>
      <c r="AO249" s="345">
        <f t="shared" si="22"/>
        <v>0</v>
      </c>
      <c r="AP249" s="9"/>
    </row>
    <row r="250" spans="1:42" ht="15" customHeight="1">
      <c r="E250" s="18"/>
      <c r="F250" s="43"/>
      <c r="G250" s="18"/>
      <c r="H250" s="24"/>
      <c r="I250" s="18"/>
      <c r="J250" s="138" t="s">
        <v>984</v>
      </c>
      <c r="K250" s="254">
        <f>+K248-K245-K246</f>
        <v>730163143544</v>
      </c>
      <c r="L250" s="140"/>
      <c r="M250" s="138"/>
      <c r="N250" s="139"/>
      <c r="S250" s="15"/>
      <c r="T250" s="67">
        <f t="shared" si="24"/>
        <v>0</v>
      </c>
      <c r="AE250" s="315">
        <f t="shared" si="23"/>
        <v>730163143544</v>
      </c>
      <c r="AJ250" s="345">
        <f t="shared" si="21"/>
        <v>0</v>
      </c>
      <c r="AK250" s="9"/>
      <c r="AO250" s="345">
        <f t="shared" si="22"/>
        <v>0</v>
      </c>
      <c r="AP250" s="9"/>
    </row>
    <row r="251" spans="1:42" ht="15" customHeight="1">
      <c r="E251" s="18"/>
      <c r="F251" s="43"/>
      <c r="G251" s="18"/>
      <c r="H251" s="24"/>
      <c r="I251" s="18"/>
      <c r="J251" s="138"/>
      <c r="K251" s="255"/>
      <c r="L251" s="140"/>
      <c r="M251" s="138"/>
      <c r="N251" s="139"/>
      <c r="S251" s="15"/>
      <c r="T251" s="67">
        <f t="shared" si="24"/>
        <v>0</v>
      </c>
      <c r="AE251" s="315">
        <f t="shared" si="23"/>
        <v>0</v>
      </c>
      <c r="AJ251" s="345">
        <f t="shared" si="21"/>
        <v>0</v>
      </c>
      <c r="AK251" s="9"/>
      <c r="AO251" s="345">
        <f t="shared" si="22"/>
        <v>0</v>
      </c>
      <c r="AP251" s="9"/>
    </row>
    <row r="252" spans="1:42" ht="18" customHeight="1">
      <c r="E252" s="18"/>
      <c r="F252" s="43"/>
      <c r="G252" s="18"/>
      <c r="H252" s="24"/>
      <c r="I252" s="18"/>
      <c r="J252" s="138"/>
      <c r="K252" s="138"/>
      <c r="L252" s="140"/>
      <c r="M252" s="138"/>
      <c r="N252" s="139"/>
      <c r="S252" s="15"/>
      <c r="T252" s="67">
        <f t="shared" si="24"/>
        <v>0</v>
      </c>
      <c r="AE252" s="315">
        <f t="shared" si="23"/>
        <v>0</v>
      </c>
      <c r="AJ252" s="345"/>
      <c r="AK252" s="9"/>
      <c r="AO252" s="345"/>
      <c r="AP252" s="9"/>
    </row>
    <row r="253" spans="1:42" ht="18" customHeight="1">
      <c r="E253" s="18"/>
      <c r="F253" s="43"/>
      <c r="G253" s="18"/>
      <c r="H253" s="24"/>
      <c r="I253" s="18"/>
      <c r="J253" s="138"/>
      <c r="K253" s="138"/>
      <c r="L253" s="140"/>
      <c r="M253" s="138"/>
      <c r="N253" s="139"/>
      <c r="S253" s="15"/>
      <c r="T253" s="67">
        <f t="shared" si="24"/>
        <v>0</v>
      </c>
      <c r="AE253" s="315">
        <f t="shared" si="23"/>
        <v>0</v>
      </c>
      <c r="AJ253" s="345"/>
      <c r="AK253" s="9"/>
      <c r="AO253" s="345"/>
      <c r="AP253" s="9"/>
    </row>
    <row r="254" spans="1:42" ht="18" customHeight="1">
      <c r="E254" s="18"/>
      <c r="F254" s="43"/>
      <c r="G254" s="18"/>
      <c r="H254" s="24"/>
      <c r="I254" s="18"/>
      <c r="J254" s="138"/>
      <c r="K254" s="138"/>
      <c r="L254" s="140"/>
      <c r="M254" s="138"/>
      <c r="N254" s="139"/>
      <c r="S254" s="15"/>
      <c r="T254" s="67">
        <f t="shared" si="24"/>
        <v>0</v>
      </c>
      <c r="AE254" s="315">
        <f t="shared" si="23"/>
        <v>0</v>
      </c>
      <c r="AJ254" s="345">
        <f t="shared" si="21"/>
        <v>0</v>
      </c>
      <c r="AK254" s="9"/>
      <c r="AO254" s="345">
        <f t="shared" si="22"/>
        <v>0</v>
      </c>
      <c r="AP254" s="9"/>
    </row>
    <row r="255" spans="1:42" ht="18" customHeight="1">
      <c r="E255" s="18"/>
      <c r="F255" s="43"/>
      <c r="G255" s="18"/>
      <c r="H255" s="24"/>
      <c r="I255" s="18"/>
      <c r="J255" s="138"/>
      <c r="K255" s="138"/>
      <c r="L255" s="140"/>
      <c r="M255" s="138"/>
      <c r="N255" s="139"/>
      <c r="S255" s="15"/>
      <c r="T255" s="67">
        <f t="shared" si="24"/>
        <v>0</v>
      </c>
      <c r="AE255" s="315">
        <f t="shared" si="23"/>
        <v>0</v>
      </c>
      <c r="AJ255" s="345">
        <f t="shared" si="21"/>
        <v>0</v>
      </c>
      <c r="AK255" s="9"/>
      <c r="AO255" s="345">
        <f t="shared" si="22"/>
        <v>0</v>
      </c>
      <c r="AP255" s="9"/>
    </row>
    <row r="256" spans="1:42" ht="18" customHeight="1">
      <c r="E256" s="18"/>
      <c r="F256" s="43"/>
      <c r="G256" s="18"/>
      <c r="H256" s="24"/>
      <c r="I256" s="18"/>
      <c r="J256" s="138"/>
      <c r="K256" s="138"/>
      <c r="L256" s="140"/>
      <c r="M256" s="138"/>
      <c r="N256" s="139"/>
      <c r="S256" s="15"/>
      <c r="T256" s="67">
        <f t="shared" si="24"/>
        <v>0</v>
      </c>
      <c r="AE256" s="315">
        <f t="shared" si="23"/>
        <v>0</v>
      </c>
      <c r="AJ256" s="345">
        <f t="shared" si="21"/>
        <v>0</v>
      </c>
      <c r="AK256" s="9"/>
      <c r="AO256" s="345">
        <f t="shared" si="22"/>
        <v>0</v>
      </c>
      <c r="AP256" s="9"/>
    </row>
    <row r="257" spans="5:42" ht="18" customHeight="1">
      <c r="E257" s="18"/>
      <c r="F257" s="43"/>
      <c r="G257" s="18"/>
      <c r="H257" s="24"/>
      <c r="I257" s="18"/>
      <c r="J257" s="138"/>
      <c r="K257" s="138"/>
      <c r="L257" s="140"/>
      <c r="M257" s="138"/>
      <c r="N257" s="139"/>
      <c r="S257" s="15"/>
      <c r="T257" s="67">
        <f t="shared" si="24"/>
        <v>0</v>
      </c>
      <c r="AE257" s="315">
        <f t="shared" si="23"/>
        <v>0</v>
      </c>
      <c r="AJ257" s="345">
        <f t="shared" si="21"/>
        <v>0</v>
      </c>
      <c r="AK257" s="9"/>
      <c r="AO257" s="345">
        <f t="shared" si="22"/>
        <v>0</v>
      </c>
      <c r="AP257" s="9"/>
    </row>
    <row r="258" spans="5:42" ht="18" customHeight="1">
      <c r="E258" s="18"/>
      <c r="F258" s="43"/>
      <c r="G258" s="18"/>
      <c r="H258" s="24"/>
      <c r="I258" s="18"/>
      <c r="J258" s="138"/>
      <c r="K258" s="138"/>
      <c r="L258" s="140"/>
      <c r="M258" s="138"/>
      <c r="N258" s="139"/>
      <c r="S258" s="15"/>
      <c r="T258" s="67">
        <f t="shared" si="24"/>
        <v>0</v>
      </c>
      <c r="AE258" s="315">
        <f t="shared" si="23"/>
        <v>0</v>
      </c>
      <c r="AJ258" s="345">
        <f t="shared" si="21"/>
        <v>0</v>
      </c>
      <c r="AK258" s="9"/>
      <c r="AO258" s="345">
        <f t="shared" si="22"/>
        <v>0</v>
      </c>
      <c r="AP258" s="9"/>
    </row>
    <row r="259" spans="5:42" ht="18" customHeight="1">
      <c r="E259" s="18"/>
      <c r="F259" s="43"/>
      <c r="G259" s="18"/>
      <c r="H259" s="24"/>
      <c r="I259" s="18"/>
      <c r="J259" s="138"/>
      <c r="K259" s="138"/>
      <c r="L259" s="140"/>
      <c r="M259" s="138"/>
      <c r="N259" s="139"/>
      <c r="S259" s="15"/>
      <c r="T259" s="67">
        <f t="shared" si="24"/>
        <v>0</v>
      </c>
      <c r="AE259" s="315">
        <f t="shared" si="23"/>
        <v>0</v>
      </c>
      <c r="AJ259" s="345">
        <f t="shared" si="21"/>
        <v>0</v>
      </c>
      <c r="AK259" s="9"/>
      <c r="AO259" s="345">
        <f t="shared" si="22"/>
        <v>0</v>
      </c>
      <c r="AP259" s="9"/>
    </row>
    <row r="260" spans="5:42" ht="18" customHeight="1">
      <c r="E260" s="18"/>
      <c r="F260" s="43"/>
      <c r="G260" s="18"/>
      <c r="H260" s="24"/>
      <c r="I260" s="18"/>
      <c r="J260" s="138"/>
      <c r="K260" s="138"/>
      <c r="L260" s="140"/>
      <c r="M260" s="138"/>
      <c r="N260" s="139"/>
      <c r="S260" s="15"/>
      <c r="T260" s="67">
        <f t="shared" si="24"/>
        <v>0</v>
      </c>
      <c r="AE260" s="315">
        <f t="shared" si="23"/>
        <v>0</v>
      </c>
      <c r="AJ260" s="345">
        <f t="shared" si="21"/>
        <v>0</v>
      </c>
      <c r="AK260" s="9"/>
      <c r="AO260" s="345">
        <f t="shared" si="22"/>
        <v>0</v>
      </c>
      <c r="AP260" s="9"/>
    </row>
    <row r="261" spans="5:42" ht="18" customHeight="1">
      <c r="E261" s="18"/>
      <c r="F261" s="43"/>
      <c r="G261" s="18"/>
      <c r="H261" s="24"/>
      <c r="I261" s="18"/>
      <c r="J261" s="138"/>
      <c r="K261" s="138"/>
      <c r="L261" s="140"/>
      <c r="M261" s="138"/>
      <c r="N261" s="139"/>
      <c r="S261" s="15"/>
      <c r="T261" s="67">
        <f t="shared" si="24"/>
        <v>0</v>
      </c>
      <c r="AE261" s="315">
        <f t="shared" si="23"/>
        <v>0</v>
      </c>
      <c r="AJ261" s="345">
        <f t="shared" si="21"/>
        <v>0</v>
      </c>
      <c r="AK261" s="9"/>
      <c r="AO261" s="345">
        <f t="shared" si="22"/>
        <v>0</v>
      </c>
      <c r="AP261" s="9"/>
    </row>
    <row r="262" spans="5:42" ht="18" customHeight="1">
      <c r="E262" s="18"/>
      <c r="F262" s="43"/>
      <c r="G262" s="18"/>
      <c r="H262" s="24"/>
      <c r="I262" s="18"/>
      <c r="J262" s="138"/>
      <c r="K262" s="138"/>
      <c r="L262" s="140"/>
      <c r="M262" s="138"/>
      <c r="N262" s="139"/>
      <c r="S262" s="15"/>
      <c r="T262" s="67">
        <f t="shared" si="24"/>
        <v>0</v>
      </c>
      <c r="AE262" s="315">
        <f t="shared" si="23"/>
        <v>0</v>
      </c>
      <c r="AJ262" s="345">
        <f t="shared" si="21"/>
        <v>0</v>
      </c>
      <c r="AK262" s="9"/>
      <c r="AO262" s="345">
        <f t="shared" si="22"/>
        <v>0</v>
      </c>
      <c r="AP262" s="9"/>
    </row>
    <row r="263" spans="5:42" ht="18" customHeight="1">
      <c r="E263" s="18"/>
      <c r="F263" s="43"/>
      <c r="G263" s="18"/>
      <c r="H263" s="24"/>
      <c r="I263" s="18"/>
      <c r="J263" s="138"/>
      <c r="K263" s="138"/>
      <c r="L263" s="140"/>
      <c r="M263" s="138"/>
      <c r="N263" s="139"/>
      <c r="S263" s="15"/>
      <c r="T263" s="67">
        <f t="shared" si="24"/>
        <v>0</v>
      </c>
      <c r="AE263" s="315">
        <f t="shared" si="23"/>
        <v>0</v>
      </c>
      <c r="AJ263" s="345">
        <f t="shared" si="21"/>
        <v>0</v>
      </c>
      <c r="AK263" s="9"/>
      <c r="AO263" s="345">
        <f t="shared" si="22"/>
        <v>0</v>
      </c>
      <c r="AP263" s="9"/>
    </row>
    <row r="264" spans="5:42" ht="18" customHeight="1">
      <c r="E264" s="18"/>
      <c r="F264" s="43"/>
      <c r="G264" s="18"/>
      <c r="H264" s="24"/>
      <c r="I264" s="18"/>
      <c r="J264" s="138"/>
      <c r="K264" s="138"/>
      <c r="L264" s="140"/>
      <c r="M264" s="138"/>
      <c r="N264" s="139"/>
      <c r="S264" s="15"/>
      <c r="T264" s="67">
        <f t="shared" si="24"/>
        <v>0</v>
      </c>
      <c r="AE264" s="315">
        <f t="shared" si="23"/>
        <v>0</v>
      </c>
      <c r="AJ264" s="345">
        <f t="shared" si="21"/>
        <v>0</v>
      </c>
      <c r="AK264" s="9"/>
      <c r="AO264" s="345">
        <f t="shared" si="22"/>
        <v>0</v>
      </c>
      <c r="AP264" s="9"/>
    </row>
    <row r="265" spans="5:42" ht="18" customHeight="1">
      <c r="E265" s="18"/>
      <c r="F265" s="43"/>
      <c r="G265" s="18"/>
      <c r="H265" s="24"/>
      <c r="I265" s="18"/>
      <c r="J265" s="138"/>
      <c r="K265" s="138"/>
      <c r="L265" s="140"/>
      <c r="M265" s="138"/>
      <c r="N265" s="139"/>
      <c r="S265" s="15"/>
      <c r="T265" s="67">
        <f t="shared" si="24"/>
        <v>0</v>
      </c>
      <c r="AE265" s="315">
        <f t="shared" si="23"/>
        <v>0</v>
      </c>
      <c r="AJ265" s="345">
        <f t="shared" si="21"/>
        <v>0</v>
      </c>
      <c r="AK265" s="9"/>
      <c r="AO265" s="345">
        <f t="shared" si="22"/>
        <v>0</v>
      </c>
      <c r="AP265" s="9"/>
    </row>
    <row r="266" spans="5:42" ht="18" customHeight="1">
      <c r="E266" s="18"/>
      <c r="F266" s="43"/>
      <c r="G266" s="18"/>
      <c r="H266" s="24"/>
      <c r="I266" s="18"/>
      <c r="J266" s="138"/>
      <c r="K266" s="138"/>
      <c r="L266" s="140"/>
      <c r="M266" s="138"/>
      <c r="N266" s="139"/>
      <c r="S266" s="15"/>
      <c r="T266" s="67">
        <f t="shared" si="24"/>
        <v>0</v>
      </c>
      <c r="AE266" s="315">
        <f t="shared" si="23"/>
        <v>0</v>
      </c>
      <c r="AJ266" s="345">
        <f t="shared" si="21"/>
        <v>0</v>
      </c>
      <c r="AK266" s="9"/>
      <c r="AO266" s="345">
        <f t="shared" si="22"/>
        <v>0</v>
      </c>
      <c r="AP266" s="9"/>
    </row>
    <row r="267" spans="5:42" ht="18" customHeight="1">
      <c r="E267" s="18"/>
      <c r="F267" s="43"/>
      <c r="G267" s="18"/>
      <c r="H267" s="24"/>
      <c r="I267" s="18"/>
      <c r="J267" s="138"/>
      <c r="K267" s="138"/>
      <c r="L267" s="140"/>
      <c r="M267" s="138"/>
      <c r="N267" s="139"/>
      <c r="S267" s="15"/>
      <c r="T267" s="67">
        <f t="shared" si="24"/>
        <v>0</v>
      </c>
      <c r="AE267" s="315">
        <f t="shared" si="23"/>
        <v>0</v>
      </c>
      <c r="AJ267" s="345">
        <f t="shared" si="21"/>
        <v>0</v>
      </c>
      <c r="AK267" s="9"/>
      <c r="AO267" s="345">
        <f t="shared" si="22"/>
        <v>0</v>
      </c>
      <c r="AP267" s="9"/>
    </row>
    <row r="268" spans="5:42" ht="18" customHeight="1">
      <c r="E268" s="18"/>
      <c r="F268" s="43"/>
      <c r="G268" s="18"/>
      <c r="H268" s="24"/>
      <c r="I268" s="18"/>
      <c r="J268" s="138"/>
      <c r="K268" s="138"/>
      <c r="L268" s="140"/>
      <c r="M268" s="138"/>
      <c r="N268" s="139"/>
      <c r="S268" s="15"/>
      <c r="T268" s="67">
        <f t="shared" si="24"/>
        <v>0</v>
      </c>
      <c r="AE268" s="315">
        <f t="shared" si="23"/>
        <v>0</v>
      </c>
      <c r="AJ268" s="345">
        <f t="shared" si="21"/>
        <v>0</v>
      </c>
      <c r="AK268" s="9"/>
      <c r="AO268" s="345">
        <f t="shared" si="22"/>
        <v>0</v>
      </c>
      <c r="AP268" s="9"/>
    </row>
    <row r="269" spans="5:42" ht="18" customHeight="1">
      <c r="E269" s="18"/>
      <c r="F269" s="43"/>
      <c r="G269" s="18"/>
      <c r="H269" s="24"/>
      <c r="I269" s="18"/>
      <c r="J269" s="138"/>
      <c r="K269" s="138"/>
      <c r="L269" s="140"/>
      <c r="M269" s="138"/>
      <c r="N269" s="139"/>
      <c r="S269" s="15"/>
      <c r="T269" s="67">
        <f t="shared" si="24"/>
        <v>0</v>
      </c>
      <c r="AE269" s="315">
        <f t="shared" si="23"/>
        <v>0</v>
      </c>
      <c r="AJ269" s="345">
        <f t="shared" si="21"/>
        <v>0</v>
      </c>
      <c r="AK269" s="9"/>
      <c r="AO269" s="345">
        <f t="shared" si="22"/>
        <v>0</v>
      </c>
      <c r="AP269" s="9"/>
    </row>
    <row r="270" spans="5:42" ht="18" customHeight="1">
      <c r="E270" s="18"/>
      <c r="F270" s="43"/>
      <c r="G270" s="18"/>
      <c r="H270" s="24"/>
      <c r="I270" s="18"/>
      <c r="J270" s="138"/>
      <c r="K270" s="138"/>
      <c r="L270" s="140"/>
      <c r="M270" s="138"/>
      <c r="N270" s="139"/>
      <c r="S270" s="15"/>
      <c r="T270" s="67">
        <f t="shared" si="24"/>
        <v>0</v>
      </c>
      <c r="AE270" s="315">
        <f t="shared" si="23"/>
        <v>0</v>
      </c>
      <c r="AJ270" s="345">
        <f t="shared" si="21"/>
        <v>0</v>
      </c>
      <c r="AK270" s="9"/>
      <c r="AO270" s="345">
        <f t="shared" si="22"/>
        <v>0</v>
      </c>
      <c r="AP270" s="9"/>
    </row>
    <row r="271" spans="5:42" ht="18" customHeight="1">
      <c r="E271" s="18"/>
      <c r="F271" s="43"/>
      <c r="G271" s="18"/>
      <c r="H271" s="24"/>
      <c r="I271" s="18"/>
      <c r="J271" s="138"/>
      <c r="K271" s="138"/>
      <c r="L271" s="140"/>
      <c r="M271" s="138"/>
      <c r="N271" s="139"/>
      <c r="S271" s="15"/>
      <c r="T271" s="67">
        <f t="shared" si="24"/>
        <v>0</v>
      </c>
      <c r="AE271" s="315">
        <f t="shared" si="23"/>
        <v>0</v>
      </c>
      <c r="AJ271" s="345">
        <f t="shared" si="21"/>
        <v>0</v>
      </c>
      <c r="AK271" s="9"/>
      <c r="AO271" s="345">
        <f t="shared" si="22"/>
        <v>0</v>
      </c>
      <c r="AP271" s="9"/>
    </row>
    <row r="272" spans="5:42" ht="18" customHeight="1">
      <c r="E272" s="18"/>
      <c r="F272" s="43"/>
      <c r="G272" s="18"/>
      <c r="H272" s="24"/>
      <c r="I272" s="18"/>
      <c r="J272" s="138"/>
      <c r="K272" s="138"/>
      <c r="L272" s="140"/>
      <c r="M272" s="138"/>
      <c r="N272" s="139"/>
      <c r="S272" s="15"/>
      <c r="T272" s="67">
        <f t="shared" si="24"/>
        <v>0</v>
      </c>
      <c r="AE272" s="315">
        <f t="shared" si="23"/>
        <v>0</v>
      </c>
      <c r="AJ272" s="345">
        <f t="shared" si="21"/>
        <v>0</v>
      </c>
      <c r="AK272" s="9"/>
      <c r="AO272" s="345">
        <f t="shared" si="22"/>
        <v>0</v>
      </c>
      <c r="AP272" s="9"/>
    </row>
    <row r="273" spans="5:42" ht="18" customHeight="1">
      <c r="E273" s="18"/>
      <c r="F273" s="43"/>
      <c r="G273" s="18"/>
      <c r="H273" s="24"/>
      <c r="I273" s="18"/>
      <c r="J273" s="138"/>
      <c r="K273" s="138"/>
      <c r="L273" s="140"/>
      <c r="M273" s="138"/>
      <c r="N273" s="139"/>
      <c r="S273" s="15"/>
      <c r="T273" s="67">
        <f t="shared" si="24"/>
        <v>0</v>
      </c>
      <c r="AE273" s="315">
        <f t="shared" si="23"/>
        <v>0</v>
      </c>
      <c r="AJ273" s="345">
        <f t="shared" si="21"/>
        <v>0</v>
      </c>
      <c r="AK273" s="9"/>
      <c r="AO273" s="345">
        <f t="shared" si="22"/>
        <v>0</v>
      </c>
      <c r="AP273" s="9"/>
    </row>
    <row r="274" spans="5:42" ht="18" customHeight="1">
      <c r="E274" s="18"/>
      <c r="F274" s="43"/>
      <c r="G274" s="18"/>
      <c r="H274" s="24"/>
      <c r="I274" s="18"/>
      <c r="J274" s="138"/>
      <c r="K274" s="138"/>
      <c r="L274" s="140"/>
      <c r="M274" s="138"/>
      <c r="N274" s="139"/>
      <c r="S274" s="15"/>
      <c r="T274" s="67">
        <f t="shared" si="24"/>
        <v>0</v>
      </c>
      <c r="AE274" s="315">
        <f t="shared" si="23"/>
        <v>0</v>
      </c>
      <c r="AJ274" s="345">
        <f t="shared" si="21"/>
        <v>0</v>
      </c>
      <c r="AK274" s="9"/>
      <c r="AO274" s="345">
        <f t="shared" si="22"/>
        <v>0</v>
      </c>
      <c r="AP274" s="9"/>
    </row>
    <row r="275" spans="5:42" ht="18" customHeight="1">
      <c r="E275" s="18"/>
      <c r="F275" s="43"/>
      <c r="G275" s="18"/>
      <c r="H275" s="24"/>
      <c r="I275" s="18"/>
      <c r="J275" s="138"/>
      <c r="K275" s="138"/>
      <c r="L275" s="140"/>
      <c r="M275" s="138"/>
      <c r="N275" s="139"/>
      <c r="S275" s="15"/>
      <c r="T275" s="67">
        <f t="shared" si="24"/>
        <v>0</v>
      </c>
      <c r="AE275" s="315">
        <f t="shared" si="23"/>
        <v>0</v>
      </c>
      <c r="AJ275" s="345">
        <f t="shared" ref="AJ275:AJ338" si="25">AK275+AL275+AM275+AN275</f>
        <v>0</v>
      </c>
      <c r="AK275" s="9"/>
      <c r="AO275" s="345">
        <f t="shared" ref="AO275:AO338" si="26">+AP275+AQ275+AR275+AS275</f>
        <v>0</v>
      </c>
      <c r="AP275" s="9"/>
    </row>
    <row r="276" spans="5:42" ht="18" customHeight="1">
      <c r="E276" s="18"/>
      <c r="F276" s="43"/>
      <c r="G276" s="18"/>
      <c r="H276" s="24"/>
      <c r="I276" s="18"/>
      <c r="J276" s="138"/>
      <c r="K276" s="138"/>
      <c r="L276" s="140"/>
      <c r="M276" s="138"/>
      <c r="N276" s="139"/>
      <c r="S276" s="15"/>
      <c r="T276" s="67">
        <f t="shared" si="24"/>
        <v>0</v>
      </c>
      <c r="AE276" s="315">
        <f t="shared" si="23"/>
        <v>0</v>
      </c>
      <c r="AJ276" s="345">
        <f t="shared" si="25"/>
        <v>0</v>
      </c>
      <c r="AK276" s="9"/>
      <c r="AO276" s="345">
        <f t="shared" si="26"/>
        <v>0</v>
      </c>
      <c r="AP276" s="9"/>
    </row>
    <row r="277" spans="5:42" ht="18" customHeight="1">
      <c r="E277" s="18"/>
      <c r="F277" s="43"/>
      <c r="G277" s="18"/>
      <c r="H277" s="24"/>
      <c r="I277" s="18"/>
      <c r="J277" s="138"/>
      <c r="K277" s="138"/>
      <c r="L277" s="140"/>
      <c r="M277" s="138"/>
      <c r="N277" s="139"/>
      <c r="S277" s="15"/>
      <c r="AE277" s="315">
        <f t="shared" si="23"/>
        <v>0</v>
      </c>
      <c r="AJ277" s="345">
        <f t="shared" si="25"/>
        <v>0</v>
      </c>
      <c r="AK277" s="9"/>
      <c r="AO277" s="345">
        <f t="shared" si="26"/>
        <v>0</v>
      </c>
      <c r="AP277" s="9"/>
    </row>
    <row r="278" spans="5:42" ht="18" customHeight="1">
      <c r="E278" s="18"/>
      <c r="F278" s="43"/>
      <c r="G278" s="18"/>
      <c r="H278" s="24"/>
      <c r="I278" s="18"/>
      <c r="J278" s="138"/>
      <c r="K278" s="138"/>
      <c r="L278" s="140"/>
      <c r="M278" s="138"/>
      <c r="N278" s="139"/>
      <c r="S278" s="15"/>
      <c r="AE278" s="315">
        <f t="shared" si="23"/>
        <v>0</v>
      </c>
      <c r="AJ278" s="345">
        <f t="shared" si="25"/>
        <v>0</v>
      </c>
      <c r="AK278" s="9"/>
      <c r="AO278" s="345">
        <f t="shared" si="26"/>
        <v>0</v>
      </c>
      <c r="AP278" s="9"/>
    </row>
    <row r="279" spans="5:42" ht="18" customHeight="1">
      <c r="E279" s="18"/>
      <c r="F279" s="43"/>
      <c r="G279" s="18"/>
      <c r="H279" s="24"/>
      <c r="I279" s="18"/>
      <c r="J279" s="138"/>
      <c r="K279" s="138"/>
      <c r="L279" s="140"/>
      <c r="M279" s="138"/>
      <c r="N279" s="139"/>
      <c r="S279" s="15"/>
      <c r="AE279" s="315">
        <f t="shared" si="23"/>
        <v>0</v>
      </c>
      <c r="AJ279" s="345">
        <f t="shared" si="25"/>
        <v>0</v>
      </c>
      <c r="AK279" s="9"/>
      <c r="AO279" s="345">
        <f t="shared" si="26"/>
        <v>0</v>
      </c>
      <c r="AP279" s="9"/>
    </row>
    <row r="280" spans="5:42" ht="18" customHeight="1">
      <c r="E280" s="18"/>
      <c r="F280" s="43"/>
      <c r="G280" s="18"/>
      <c r="H280" s="24"/>
      <c r="I280" s="18"/>
      <c r="J280" s="138"/>
      <c r="K280" s="138"/>
      <c r="L280" s="140"/>
      <c r="M280" s="138"/>
      <c r="N280" s="139"/>
      <c r="S280" s="15"/>
      <c r="AE280" s="315">
        <f t="shared" si="23"/>
        <v>0</v>
      </c>
      <c r="AJ280" s="345">
        <f t="shared" si="25"/>
        <v>0</v>
      </c>
      <c r="AK280" s="9"/>
      <c r="AO280" s="345">
        <f t="shared" si="26"/>
        <v>0</v>
      </c>
      <c r="AP280" s="9"/>
    </row>
    <row r="281" spans="5:42" ht="18" customHeight="1">
      <c r="E281" s="18"/>
      <c r="F281" s="43"/>
      <c r="G281" s="18"/>
      <c r="H281" s="24"/>
      <c r="I281" s="18"/>
      <c r="J281" s="138"/>
      <c r="K281" s="138"/>
      <c r="L281" s="140"/>
      <c r="M281" s="138"/>
      <c r="N281" s="139"/>
      <c r="S281" s="15"/>
      <c r="AE281" s="315">
        <f t="shared" si="23"/>
        <v>0</v>
      </c>
      <c r="AJ281" s="345">
        <f t="shared" si="25"/>
        <v>0</v>
      </c>
      <c r="AK281" s="9"/>
      <c r="AO281" s="345">
        <f t="shared" si="26"/>
        <v>0</v>
      </c>
      <c r="AP281" s="9"/>
    </row>
    <row r="282" spans="5:42" ht="18" customHeight="1">
      <c r="E282" s="18"/>
      <c r="F282" s="43"/>
      <c r="G282" s="18"/>
      <c r="H282" s="24"/>
      <c r="I282" s="18"/>
      <c r="J282" s="138"/>
      <c r="K282" s="138"/>
      <c r="L282" s="140"/>
      <c r="M282" s="138"/>
      <c r="N282" s="139"/>
      <c r="S282" s="15"/>
      <c r="AE282" s="315">
        <f t="shared" si="23"/>
        <v>0</v>
      </c>
      <c r="AJ282" s="345">
        <f t="shared" si="25"/>
        <v>0</v>
      </c>
      <c r="AK282" s="9"/>
      <c r="AO282" s="345">
        <f t="shared" si="26"/>
        <v>0</v>
      </c>
      <c r="AP282" s="9"/>
    </row>
    <row r="283" spans="5:42" ht="18" customHeight="1">
      <c r="E283" s="18"/>
      <c r="F283" s="43"/>
      <c r="G283" s="18"/>
      <c r="H283" s="24"/>
      <c r="I283" s="18"/>
      <c r="J283" s="138"/>
      <c r="K283" s="138"/>
      <c r="L283" s="140"/>
      <c r="M283" s="138"/>
      <c r="N283" s="139"/>
      <c r="S283" s="15"/>
      <c r="AE283" s="315">
        <f t="shared" si="23"/>
        <v>0</v>
      </c>
      <c r="AJ283" s="345">
        <f t="shared" si="25"/>
        <v>0</v>
      </c>
      <c r="AK283" s="9"/>
      <c r="AO283" s="345">
        <f t="shared" si="26"/>
        <v>0</v>
      </c>
      <c r="AP283" s="9"/>
    </row>
    <row r="284" spans="5:42" ht="18" customHeight="1">
      <c r="E284" s="18"/>
      <c r="F284" s="43"/>
      <c r="G284" s="18"/>
      <c r="H284" s="24"/>
      <c r="I284" s="18"/>
      <c r="J284" s="138"/>
      <c r="K284" s="138"/>
      <c r="L284" s="140"/>
      <c r="M284" s="138"/>
      <c r="N284" s="139"/>
      <c r="S284" s="15"/>
      <c r="AE284" s="315">
        <f t="shared" si="23"/>
        <v>0</v>
      </c>
      <c r="AJ284" s="345">
        <f t="shared" si="25"/>
        <v>0</v>
      </c>
      <c r="AK284" s="9"/>
      <c r="AO284" s="345">
        <f t="shared" si="26"/>
        <v>0</v>
      </c>
      <c r="AP284" s="9"/>
    </row>
    <row r="285" spans="5:42" ht="18" customHeight="1">
      <c r="E285" s="18"/>
      <c r="F285" s="43"/>
      <c r="G285" s="18"/>
      <c r="H285" s="24"/>
      <c r="I285" s="18"/>
      <c r="J285" s="138"/>
      <c r="K285" s="138"/>
      <c r="L285" s="140"/>
      <c r="M285" s="138"/>
      <c r="N285" s="139"/>
      <c r="S285" s="15"/>
      <c r="AE285" s="315">
        <f t="shared" ref="AE285:AE347" si="27">K285</f>
        <v>0</v>
      </c>
      <c r="AJ285" s="345">
        <f t="shared" si="25"/>
        <v>0</v>
      </c>
      <c r="AK285" s="9"/>
      <c r="AO285" s="345">
        <f t="shared" si="26"/>
        <v>0</v>
      </c>
      <c r="AP285" s="9"/>
    </row>
    <row r="286" spans="5:42" ht="18" customHeight="1">
      <c r="E286" s="18"/>
      <c r="F286" s="43"/>
      <c r="G286" s="18"/>
      <c r="H286" s="24"/>
      <c r="I286" s="18"/>
      <c r="J286" s="138"/>
      <c r="K286" s="138"/>
      <c r="L286" s="140"/>
      <c r="M286" s="138"/>
      <c r="N286" s="139"/>
      <c r="S286" s="15"/>
      <c r="AE286" s="315">
        <f t="shared" si="27"/>
        <v>0</v>
      </c>
      <c r="AJ286" s="345">
        <f t="shared" si="25"/>
        <v>0</v>
      </c>
      <c r="AK286" s="9"/>
      <c r="AO286" s="345">
        <f t="shared" si="26"/>
        <v>0</v>
      </c>
      <c r="AP286" s="9"/>
    </row>
    <row r="287" spans="5:42" ht="18" customHeight="1">
      <c r="E287" s="18"/>
      <c r="F287" s="43"/>
      <c r="G287" s="18"/>
      <c r="H287" s="24"/>
      <c r="I287" s="18"/>
      <c r="J287" s="138"/>
      <c r="K287" s="138"/>
      <c r="L287" s="140"/>
      <c r="M287" s="138"/>
      <c r="N287" s="139"/>
      <c r="S287" s="15"/>
      <c r="AE287" s="315">
        <f t="shared" si="27"/>
        <v>0</v>
      </c>
      <c r="AJ287" s="345">
        <f t="shared" si="25"/>
        <v>0</v>
      </c>
      <c r="AK287" s="9"/>
      <c r="AO287" s="345">
        <f t="shared" si="26"/>
        <v>0</v>
      </c>
      <c r="AP287" s="9"/>
    </row>
    <row r="288" spans="5:42" ht="18" customHeight="1">
      <c r="E288" s="18"/>
      <c r="F288" s="43"/>
      <c r="G288" s="18"/>
      <c r="H288" s="24"/>
      <c r="I288" s="18"/>
      <c r="J288" s="138"/>
      <c r="K288" s="138"/>
      <c r="L288" s="140"/>
      <c r="M288" s="138"/>
      <c r="N288" s="139"/>
      <c r="S288" s="15"/>
      <c r="AE288" s="315">
        <f t="shared" si="27"/>
        <v>0</v>
      </c>
      <c r="AJ288" s="345">
        <f t="shared" si="25"/>
        <v>0</v>
      </c>
      <c r="AK288" s="9"/>
      <c r="AO288" s="345">
        <f t="shared" si="26"/>
        <v>0</v>
      </c>
      <c r="AP288" s="9"/>
    </row>
    <row r="289" spans="5:42" ht="18" customHeight="1">
      <c r="E289" s="18"/>
      <c r="F289" s="43"/>
      <c r="G289" s="18"/>
      <c r="H289" s="24"/>
      <c r="I289" s="18"/>
      <c r="J289" s="138"/>
      <c r="K289" s="138"/>
      <c r="L289" s="140"/>
      <c r="M289" s="138"/>
      <c r="N289" s="139"/>
      <c r="S289" s="15"/>
      <c r="AE289" s="315">
        <f t="shared" si="27"/>
        <v>0</v>
      </c>
      <c r="AJ289" s="345">
        <f t="shared" si="25"/>
        <v>0</v>
      </c>
      <c r="AK289" s="9"/>
      <c r="AO289" s="345">
        <f t="shared" si="26"/>
        <v>0</v>
      </c>
      <c r="AP289" s="9"/>
    </row>
    <row r="290" spans="5:42" ht="18" customHeight="1">
      <c r="E290" s="18"/>
      <c r="F290" s="43"/>
      <c r="G290" s="18"/>
      <c r="H290" s="24"/>
      <c r="I290" s="18"/>
      <c r="J290" s="138"/>
      <c r="K290" s="138"/>
      <c r="L290" s="140"/>
      <c r="M290" s="138"/>
      <c r="N290" s="139"/>
      <c r="S290" s="15"/>
      <c r="AE290" s="315">
        <f t="shared" si="27"/>
        <v>0</v>
      </c>
      <c r="AJ290" s="345">
        <f t="shared" si="25"/>
        <v>0</v>
      </c>
      <c r="AK290" s="9"/>
      <c r="AO290" s="345">
        <f t="shared" si="26"/>
        <v>0</v>
      </c>
      <c r="AP290" s="9"/>
    </row>
    <row r="291" spans="5:42" ht="18" customHeight="1">
      <c r="E291" s="18"/>
      <c r="F291" s="43"/>
      <c r="G291" s="18"/>
      <c r="H291" s="24"/>
      <c r="I291" s="18"/>
      <c r="J291" s="138"/>
      <c r="K291" s="138"/>
      <c r="L291" s="140"/>
      <c r="M291" s="138"/>
      <c r="N291" s="139"/>
      <c r="S291" s="15"/>
      <c r="AE291" s="315">
        <f t="shared" si="27"/>
        <v>0</v>
      </c>
      <c r="AJ291" s="345">
        <f t="shared" si="25"/>
        <v>0</v>
      </c>
      <c r="AK291" s="9"/>
      <c r="AO291" s="345">
        <f t="shared" si="26"/>
        <v>0</v>
      </c>
      <c r="AP291" s="9"/>
    </row>
    <row r="292" spans="5:42" ht="18" customHeight="1">
      <c r="E292" s="18"/>
      <c r="F292" s="43"/>
      <c r="G292" s="18"/>
      <c r="H292" s="24"/>
      <c r="I292" s="18"/>
      <c r="J292" s="138"/>
      <c r="K292" s="138"/>
      <c r="L292" s="140"/>
      <c r="M292" s="138"/>
      <c r="N292" s="139"/>
      <c r="S292" s="15"/>
      <c r="AE292" s="315">
        <f t="shared" si="27"/>
        <v>0</v>
      </c>
      <c r="AJ292" s="345">
        <f t="shared" si="25"/>
        <v>0</v>
      </c>
      <c r="AK292" s="9"/>
      <c r="AO292" s="345">
        <f t="shared" si="26"/>
        <v>0</v>
      </c>
      <c r="AP292" s="9"/>
    </row>
    <row r="293" spans="5:42" ht="18" customHeight="1">
      <c r="E293" s="18"/>
      <c r="F293" s="43"/>
      <c r="G293" s="18"/>
      <c r="H293" s="24"/>
      <c r="I293" s="18"/>
      <c r="J293" s="138"/>
      <c r="K293" s="138"/>
      <c r="L293" s="140"/>
      <c r="M293" s="138"/>
      <c r="N293" s="139"/>
      <c r="S293" s="15"/>
      <c r="AE293" s="315">
        <f t="shared" si="27"/>
        <v>0</v>
      </c>
      <c r="AJ293" s="345">
        <f t="shared" si="25"/>
        <v>0</v>
      </c>
      <c r="AK293" s="9"/>
      <c r="AO293" s="345">
        <f t="shared" si="26"/>
        <v>0</v>
      </c>
      <c r="AP293" s="9"/>
    </row>
    <row r="294" spans="5:42" ht="18" customHeight="1">
      <c r="E294" s="18"/>
      <c r="F294" s="43"/>
      <c r="G294" s="18"/>
      <c r="H294" s="24"/>
      <c r="I294" s="18"/>
      <c r="J294" s="138"/>
      <c r="K294" s="138"/>
      <c r="L294" s="140"/>
      <c r="M294" s="138"/>
      <c r="N294" s="139"/>
      <c r="S294" s="15"/>
      <c r="AE294" s="315">
        <f t="shared" si="27"/>
        <v>0</v>
      </c>
      <c r="AJ294" s="345">
        <f t="shared" si="25"/>
        <v>0</v>
      </c>
      <c r="AK294" s="9"/>
      <c r="AO294" s="345">
        <f t="shared" si="26"/>
        <v>0</v>
      </c>
      <c r="AP294" s="9"/>
    </row>
    <row r="295" spans="5:42" ht="18" customHeight="1">
      <c r="E295" s="18"/>
      <c r="F295" s="43"/>
      <c r="G295" s="18"/>
      <c r="H295" s="24"/>
      <c r="I295" s="18"/>
      <c r="J295" s="138"/>
      <c r="K295" s="138"/>
      <c r="L295" s="140"/>
      <c r="M295" s="138"/>
      <c r="N295" s="139"/>
      <c r="S295" s="15"/>
      <c r="AE295" s="315">
        <f t="shared" si="27"/>
        <v>0</v>
      </c>
      <c r="AJ295" s="345">
        <f t="shared" si="25"/>
        <v>0</v>
      </c>
      <c r="AK295" s="9"/>
      <c r="AO295" s="345">
        <f t="shared" si="26"/>
        <v>0</v>
      </c>
      <c r="AP295" s="9"/>
    </row>
    <row r="296" spans="5:42" ht="18" customHeight="1">
      <c r="E296" s="18"/>
      <c r="F296" s="43"/>
      <c r="G296" s="18"/>
      <c r="H296" s="24"/>
      <c r="I296" s="18"/>
      <c r="J296" s="138"/>
      <c r="K296" s="138"/>
      <c r="L296" s="140"/>
      <c r="M296" s="138"/>
      <c r="N296" s="139"/>
      <c r="S296" s="15"/>
      <c r="AE296" s="315">
        <f t="shared" si="27"/>
        <v>0</v>
      </c>
      <c r="AJ296" s="345">
        <f t="shared" si="25"/>
        <v>0</v>
      </c>
      <c r="AK296" s="9"/>
      <c r="AO296" s="345">
        <f t="shared" si="26"/>
        <v>0</v>
      </c>
      <c r="AP296" s="9"/>
    </row>
    <row r="297" spans="5:42" ht="18" customHeight="1">
      <c r="E297" s="18"/>
      <c r="F297" s="43"/>
      <c r="G297" s="18"/>
      <c r="H297" s="24"/>
      <c r="I297" s="18"/>
      <c r="J297" s="138"/>
      <c r="K297" s="138"/>
      <c r="L297" s="140"/>
      <c r="M297" s="138"/>
      <c r="N297" s="139"/>
      <c r="S297" s="15"/>
      <c r="AE297" s="315">
        <f t="shared" si="27"/>
        <v>0</v>
      </c>
      <c r="AJ297" s="345">
        <f t="shared" si="25"/>
        <v>0</v>
      </c>
      <c r="AK297" s="9"/>
      <c r="AO297" s="345">
        <f t="shared" si="26"/>
        <v>0</v>
      </c>
      <c r="AP297" s="9"/>
    </row>
    <row r="298" spans="5:42" ht="18" customHeight="1">
      <c r="E298" s="18"/>
      <c r="F298" s="43"/>
      <c r="G298" s="18"/>
      <c r="H298" s="24"/>
      <c r="I298" s="18"/>
      <c r="J298" s="138"/>
      <c r="K298" s="138"/>
      <c r="L298" s="140"/>
      <c r="M298" s="138"/>
      <c r="N298" s="139"/>
      <c r="S298" s="15"/>
      <c r="AE298" s="315">
        <f t="shared" si="27"/>
        <v>0</v>
      </c>
      <c r="AJ298" s="345">
        <f t="shared" si="25"/>
        <v>0</v>
      </c>
      <c r="AK298" s="9"/>
      <c r="AO298" s="345">
        <f t="shared" si="26"/>
        <v>0</v>
      </c>
      <c r="AP298" s="9"/>
    </row>
    <row r="299" spans="5:42" ht="18" customHeight="1">
      <c r="F299" s="15"/>
      <c r="J299" s="138"/>
      <c r="K299" s="138"/>
      <c r="L299" s="140"/>
      <c r="M299" s="138"/>
      <c r="N299" s="139"/>
      <c r="S299" s="15"/>
      <c r="AE299" s="315">
        <f t="shared" si="27"/>
        <v>0</v>
      </c>
      <c r="AJ299" s="345">
        <f t="shared" si="25"/>
        <v>0</v>
      </c>
      <c r="AK299" s="9"/>
      <c r="AO299" s="345">
        <f t="shared" si="26"/>
        <v>0</v>
      </c>
      <c r="AP299" s="9"/>
    </row>
    <row r="300" spans="5:42" ht="18" customHeight="1">
      <c r="F300" s="15"/>
      <c r="J300" s="138"/>
      <c r="K300" s="138"/>
      <c r="L300" s="140"/>
      <c r="M300" s="138"/>
      <c r="N300" s="139"/>
      <c r="S300" s="15"/>
      <c r="AE300" s="315">
        <f t="shared" si="27"/>
        <v>0</v>
      </c>
      <c r="AJ300" s="345">
        <f t="shared" si="25"/>
        <v>0</v>
      </c>
      <c r="AK300" s="9"/>
      <c r="AO300" s="345">
        <f t="shared" si="26"/>
        <v>0</v>
      </c>
      <c r="AP300" s="9"/>
    </row>
    <row r="301" spans="5:42" ht="18" customHeight="1">
      <c r="F301" s="15"/>
      <c r="J301" s="138"/>
      <c r="K301" s="138"/>
      <c r="L301" s="140"/>
      <c r="M301" s="138"/>
      <c r="N301" s="139"/>
      <c r="S301" s="15"/>
      <c r="AE301" s="315">
        <f t="shared" si="27"/>
        <v>0</v>
      </c>
      <c r="AJ301" s="345">
        <f t="shared" si="25"/>
        <v>0</v>
      </c>
      <c r="AK301" s="9"/>
      <c r="AO301" s="345">
        <f t="shared" si="26"/>
        <v>0</v>
      </c>
      <c r="AP301" s="9"/>
    </row>
    <row r="302" spans="5:42" ht="18" customHeight="1">
      <c r="F302" s="15"/>
      <c r="J302" s="138"/>
      <c r="K302" s="138"/>
      <c r="L302" s="140"/>
      <c r="M302" s="138"/>
      <c r="N302" s="139"/>
      <c r="S302" s="15"/>
      <c r="AE302" s="315">
        <f t="shared" si="27"/>
        <v>0</v>
      </c>
      <c r="AJ302" s="345">
        <f t="shared" si="25"/>
        <v>0</v>
      </c>
      <c r="AK302" s="9"/>
      <c r="AO302" s="345">
        <f t="shared" si="26"/>
        <v>0</v>
      </c>
      <c r="AP302" s="9"/>
    </row>
    <row r="303" spans="5:42" ht="18" customHeight="1">
      <c r="F303" s="15"/>
      <c r="J303" s="138"/>
      <c r="K303" s="138"/>
      <c r="L303" s="140"/>
      <c r="M303" s="138"/>
      <c r="N303" s="139"/>
      <c r="S303" s="15"/>
      <c r="AE303" s="315">
        <f t="shared" si="27"/>
        <v>0</v>
      </c>
      <c r="AJ303" s="345">
        <f t="shared" si="25"/>
        <v>0</v>
      </c>
      <c r="AK303" s="9"/>
      <c r="AO303" s="345">
        <f t="shared" si="26"/>
        <v>0</v>
      </c>
      <c r="AP303" s="9"/>
    </row>
    <row r="304" spans="5:42" ht="18" customHeight="1">
      <c r="F304" s="15"/>
      <c r="J304" s="138"/>
      <c r="K304" s="138"/>
      <c r="L304" s="140"/>
      <c r="M304" s="138"/>
      <c r="N304" s="139"/>
      <c r="S304" s="15"/>
      <c r="AE304" s="315">
        <f t="shared" si="27"/>
        <v>0</v>
      </c>
      <c r="AJ304" s="345">
        <f t="shared" si="25"/>
        <v>0</v>
      </c>
      <c r="AK304" s="9"/>
      <c r="AO304" s="345">
        <f t="shared" si="26"/>
        <v>0</v>
      </c>
      <c r="AP304" s="9"/>
    </row>
    <row r="305" spans="6:42" ht="18" customHeight="1">
      <c r="F305" s="15"/>
      <c r="J305" s="138"/>
      <c r="K305" s="138"/>
      <c r="L305" s="140"/>
      <c r="M305" s="138"/>
      <c r="N305" s="139"/>
      <c r="S305" s="15"/>
      <c r="AE305" s="315">
        <f t="shared" si="27"/>
        <v>0</v>
      </c>
      <c r="AJ305" s="345">
        <f t="shared" si="25"/>
        <v>0</v>
      </c>
      <c r="AK305" s="9"/>
      <c r="AO305" s="345">
        <f t="shared" si="26"/>
        <v>0</v>
      </c>
      <c r="AP305" s="9"/>
    </row>
    <row r="306" spans="6:42" ht="18" customHeight="1">
      <c r="F306" s="15"/>
      <c r="J306" s="138"/>
      <c r="K306" s="138"/>
      <c r="L306" s="140"/>
      <c r="M306" s="138"/>
      <c r="N306" s="139"/>
      <c r="S306" s="15"/>
      <c r="AE306" s="315">
        <f t="shared" si="27"/>
        <v>0</v>
      </c>
      <c r="AJ306" s="345">
        <f t="shared" si="25"/>
        <v>0</v>
      </c>
      <c r="AK306" s="9"/>
      <c r="AO306" s="345">
        <f t="shared" si="26"/>
        <v>0</v>
      </c>
      <c r="AP306" s="9"/>
    </row>
    <row r="307" spans="6:42" ht="18" customHeight="1">
      <c r="F307" s="15"/>
      <c r="J307" s="138"/>
      <c r="K307" s="138"/>
      <c r="L307" s="140"/>
      <c r="M307" s="138"/>
      <c r="N307" s="139"/>
      <c r="S307" s="15"/>
      <c r="AE307" s="315">
        <f t="shared" si="27"/>
        <v>0</v>
      </c>
      <c r="AJ307" s="345">
        <f t="shared" si="25"/>
        <v>0</v>
      </c>
      <c r="AK307" s="9"/>
      <c r="AO307" s="345">
        <f t="shared" si="26"/>
        <v>0</v>
      </c>
      <c r="AP307" s="9"/>
    </row>
    <row r="308" spans="6:42" ht="18" customHeight="1">
      <c r="F308" s="15"/>
      <c r="J308" s="138"/>
      <c r="K308" s="138"/>
      <c r="L308" s="140"/>
      <c r="M308" s="138"/>
      <c r="N308" s="139"/>
      <c r="S308" s="15"/>
      <c r="AE308" s="315">
        <f t="shared" si="27"/>
        <v>0</v>
      </c>
      <c r="AJ308" s="345">
        <f t="shared" si="25"/>
        <v>0</v>
      </c>
      <c r="AK308" s="9"/>
      <c r="AO308" s="345">
        <f t="shared" si="26"/>
        <v>0</v>
      </c>
      <c r="AP308" s="9"/>
    </row>
    <row r="309" spans="6:42" ht="18" customHeight="1">
      <c r="F309" s="15"/>
      <c r="J309" s="138"/>
      <c r="K309" s="138"/>
      <c r="L309" s="140"/>
      <c r="M309" s="138"/>
      <c r="N309" s="139"/>
      <c r="S309" s="15"/>
      <c r="AE309" s="315">
        <f t="shared" si="27"/>
        <v>0</v>
      </c>
      <c r="AJ309" s="345">
        <f t="shared" si="25"/>
        <v>0</v>
      </c>
      <c r="AK309" s="9"/>
      <c r="AO309" s="345">
        <f t="shared" si="26"/>
        <v>0</v>
      </c>
      <c r="AP309" s="9"/>
    </row>
    <row r="310" spans="6:42" ht="18" customHeight="1">
      <c r="F310" s="15"/>
      <c r="J310" s="138"/>
      <c r="K310" s="138"/>
      <c r="L310" s="140"/>
      <c r="M310" s="138"/>
      <c r="N310" s="139"/>
      <c r="S310" s="15"/>
      <c r="AE310" s="315">
        <f t="shared" si="27"/>
        <v>0</v>
      </c>
      <c r="AJ310" s="345">
        <f t="shared" si="25"/>
        <v>0</v>
      </c>
      <c r="AK310" s="9"/>
      <c r="AO310" s="345">
        <f t="shared" si="26"/>
        <v>0</v>
      </c>
      <c r="AP310" s="9"/>
    </row>
    <row r="311" spans="6:42" ht="18" customHeight="1">
      <c r="F311" s="15"/>
      <c r="J311" s="138"/>
      <c r="K311" s="138"/>
      <c r="L311" s="140"/>
      <c r="M311" s="138"/>
      <c r="N311" s="139"/>
      <c r="S311" s="15"/>
      <c r="AE311" s="315">
        <f t="shared" si="27"/>
        <v>0</v>
      </c>
      <c r="AJ311" s="345">
        <f t="shared" si="25"/>
        <v>0</v>
      </c>
      <c r="AK311" s="9"/>
      <c r="AO311" s="345">
        <f t="shared" si="26"/>
        <v>0</v>
      </c>
      <c r="AP311" s="9"/>
    </row>
    <row r="312" spans="6:42" ht="18" customHeight="1">
      <c r="F312" s="15"/>
      <c r="J312" s="138"/>
      <c r="K312" s="138"/>
      <c r="L312" s="140"/>
      <c r="M312" s="138"/>
      <c r="N312" s="139"/>
      <c r="S312" s="15"/>
      <c r="AE312" s="315">
        <f t="shared" si="27"/>
        <v>0</v>
      </c>
      <c r="AJ312" s="345">
        <f t="shared" si="25"/>
        <v>0</v>
      </c>
      <c r="AK312" s="9"/>
      <c r="AO312" s="345">
        <f t="shared" si="26"/>
        <v>0</v>
      </c>
      <c r="AP312" s="9"/>
    </row>
    <row r="313" spans="6:42" ht="18" customHeight="1">
      <c r="F313" s="15"/>
      <c r="J313" s="138"/>
      <c r="K313" s="138"/>
      <c r="L313" s="140"/>
      <c r="M313" s="138"/>
      <c r="N313" s="139"/>
      <c r="S313" s="15"/>
      <c r="AE313" s="315">
        <f t="shared" si="27"/>
        <v>0</v>
      </c>
      <c r="AJ313" s="345">
        <f t="shared" si="25"/>
        <v>0</v>
      </c>
      <c r="AK313" s="9"/>
      <c r="AO313" s="345">
        <f t="shared" si="26"/>
        <v>0</v>
      </c>
      <c r="AP313" s="9"/>
    </row>
    <row r="314" spans="6:42" ht="18" customHeight="1">
      <c r="F314" s="15"/>
      <c r="J314" s="138"/>
      <c r="K314" s="138"/>
      <c r="L314" s="140"/>
      <c r="M314" s="138"/>
      <c r="N314" s="139"/>
      <c r="S314" s="15"/>
      <c r="AE314" s="315">
        <f t="shared" si="27"/>
        <v>0</v>
      </c>
      <c r="AJ314" s="345">
        <f t="shared" si="25"/>
        <v>0</v>
      </c>
      <c r="AK314" s="9"/>
      <c r="AO314" s="345">
        <f t="shared" si="26"/>
        <v>0</v>
      </c>
      <c r="AP314" s="9"/>
    </row>
    <row r="315" spans="6:42" ht="18" customHeight="1">
      <c r="F315" s="15"/>
      <c r="J315" s="138"/>
      <c r="K315" s="138"/>
      <c r="L315" s="140"/>
      <c r="M315" s="138"/>
      <c r="N315" s="139"/>
      <c r="S315" s="15"/>
      <c r="AE315" s="315">
        <f t="shared" si="27"/>
        <v>0</v>
      </c>
      <c r="AJ315" s="345">
        <f t="shared" si="25"/>
        <v>0</v>
      </c>
      <c r="AK315" s="9"/>
      <c r="AO315" s="345">
        <f t="shared" si="26"/>
        <v>0</v>
      </c>
      <c r="AP315" s="9"/>
    </row>
    <row r="316" spans="6:42" ht="18" customHeight="1">
      <c r="F316" s="15"/>
      <c r="J316" s="138"/>
      <c r="K316" s="138"/>
      <c r="L316" s="140"/>
      <c r="M316" s="138"/>
      <c r="N316" s="139"/>
      <c r="S316" s="15"/>
      <c r="AE316" s="315">
        <f t="shared" si="27"/>
        <v>0</v>
      </c>
      <c r="AJ316" s="345">
        <f t="shared" si="25"/>
        <v>0</v>
      </c>
      <c r="AK316" s="9"/>
      <c r="AO316" s="345">
        <f t="shared" si="26"/>
        <v>0</v>
      </c>
      <c r="AP316" s="9"/>
    </row>
    <row r="317" spans="6:42" ht="18" customHeight="1">
      <c r="F317" s="15"/>
      <c r="J317" s="138"/>
      <c r="K317" s="138"/>
      <c r="L317" s="140"/>
      <c r="M317" s="138"/>
      <c r="N317" s="41"/>
      <c r="S317" s="15"/>
      <c r="AE317" s="315">
        <f t="shared" si="27"/>
        <v>0</v>
      </c>
      <c r="AJ317" s="345">
        <f t="shared" si="25"/>
        <v>0</v>
      </c>
      <c r="AK317" s="9"/>
      <c r="AO317" s="345">
        <f t="shared" si="26"/>
        <v>0</v>
      </c>
      <c r="AP317" s="9"/>
    </row>
    <row r="318" spans="6:42" ht="18" customHeight="1">
      <c r="F318" s="15"/>
      <c r="J318" s="138"/>
      <c r="K318" s="138"/>
      <c r="L318" s="140"/>
      <c r="M318" s="138"/>
      <c r="N318" s="41"/>
      <c r="S318" s="15"/>
      <c r="AE318" s="315">
        <f t="shared" si="27"/>
        <v>0</v>
      </c>
      <c r="AJ318" s="345">
        <f t="shared" si="25"/>
        <v>0</v>
      </c>
      <c r="AK318" s="9"/>
      <c r="AO318" s="345">
        <f t="shared" si="26"/>
        <v>0</v>
      </c>
      <c r="AP318" s="9"/>
    </row>
    <row r="319" spans="6:42" ht="18" customHeight="1">
      <c r="F319" s="15"/>
      <c r="J319" s="138"/>
      <c r="K319" s="138"/>
      <c r="L319" s="140"/>
      <c r="M319" s="138"/>
      <c r="N319" s="41"/>
      <c r="S319" s="15"/>
      <c r="AE319" s="315">
        <f t="shared" si="27"/>
        <v>0</v>
      </c>
      <c r="AJ319" s="345">
        <f t="shared" si="25"/>
        <v>0</v>
      </c>
      <c r="AK319" s="9"/>
      <c r="AO319" s="345">
        <f t="shared" si="26"/>
        <v>0</v>
      </c>
      <c r="AP319" s="9"/>
    </row>
    <row r="320" spans="6:42" ht="18" customHeight="1">
      <c r="F320" s="15"/>
      <c r="J320" s="138"/>
      <c r="K320" s="138"/>
      <c r="L320" s="140"/>
      <c r="M320" s="138"/>
      <c r="N320" s="41"/>
      <c r="S320" s="15"/>
      <c r="AE320" s="315">
        <f t="shared" si="27"/>
        <v>0</v>
      </c>
      <c r="AJ320" s="345">
        <f t="shared" si="25"/>
        <v>0</v>
      </c>
      <c r="AK320" s="9"/>
      <c r="AO320" s="345">
        <f t="shared" si="26"/>
        <v>0</v>
      </c>
      <c r="AP320" s="9"/>
    </row>
    <row r="321" spans="6:42" ht="18" customHeight="1">
      <c r="F321" s="15"/>
      <c r="J321" s="138"/>
      <c r="K321" s="138"/>
      <c r="L321" s="140"/>
      <c r="M321" s="138"/>
      <c r="N321" s="41"/>
      <c r="S321" s="15"/>
      <c r="AE321" s="315">
        <f t="shared" si="27"/>
        <v>0</v>
      </c>
      <c r="AJ321" s="345">
        <f t="shared" si="25"/>
        <v>0</v>
      </c>
      <c r="AK321" s="9"/>
      <c r="AO321" s="345">
        <f t="shared" si="26"/>
        <v>0</v>
      </c>
      <c r="AP321" s="9"/>
    </row>
    <row r="322" spans="6:42" ht="18" customHeight="1">
      <c r="F322" s="15"/>
      <c r="J322" s="138"/>
      <c r="K322" s="138"/>
      <c r="L322" s="140"/>
      <c r="M322" s="138"/>
      <c r="N322" s="41"/>
      <c r="S322" s="15"/>
      <c r="AE322" s="315">
        <f t="shared" si="27"/>
        <v>0</v>
      </c>
      <c r="AJ322" s="345">
        <f t="shared" si="25"/>
        <v>0</v>
      </c>
      <c r="AK322" s="9"/>
      <c r="AO322" s="345">
        <f t="shared" si="26"/>
        <v>0</v>
      </c>
      <c r="AP322" s="9"/>
    </row>
    <row r="323" spans="6:42" ht="18" customHeight="1">
      <c r="F323" s="15"/>
      <c r="J323" s="138"/>
      <c r="K323" s="138"/>
      <c r="L323" s="140"/>
      <c r="M323" s="138"/>
      <c r="N323" s="41"/>
      <c r="S323" s="15"/>
      <c r="AE323" s="315">
        <f t="shared" si="27"/>
        <v>0</v>
      </c>
      <c r="AJ323" s="345">
        <f t="shared" si="25"/>
        <v>0</v>
      </c>
      <c r="AK323" s="9"/>
      <c r="AO323" s="345">
        <f t="shared" si="26"/>
        <v>0</v>
      </c>
      <c r="AP323" s="9"/>
    </row>
    <row r="324" spans="6:42" ht="18" customHeight="1">
      <c r="F324" s="15"/>
      <c r="J324" s="138"/>
      <c r="K324" s="138"/>
      <c r="L324" s="140"/>
      <c r="M324" s="138"/>
      <c r="N324" s="41"/>
      <c r="S324" s="15"/>
      <c r="AE324" s="315">
        <f t="shared" si="27"/>
        <v>0</v>
      </c>
      <c r="AJ324" s="345">
        <f t="shared" si="25"/>
        <v>0</v>
      </c>
      <c r="AK324" s="9"/>
      <c r="AO324" s="345">
        <f t="shared" si="26"/>
        <v>0</v>
      </c>
      <c r="AP324" s="9"/>
    </row>
    <row r="325" spans="6:42" ht="18" customHeight="1">
      <c r="F325" s="15"/>
      <c r="J325" s="138"/>
      <c r="K325" s="138"/>
      <c r="L325" s="140"/>
      <c r="M325" s="138"/>
      <c r="N325" s="41"/>
      <c r="S325" s="15"/>
      <c r="AE325" s="315">
        <f t="shared" si="27"/>
        <v>0</v>
      </c>
      <c r="AJ325" s="345">
        <f t="shared" si="25"/>
        <v>0</v>
      </c>
      <c r="AK325" s="9"/>
      <c r="AO325" s="345">
        <f t="shared" si="26"/>
        <v>0</v>
      </c>
      <c r="AP325" s="9"/>
    </row>
    <row r="326" spans="6:42" ht="18" customHeight="1">
      <c r="F326" s="15"/>
      <c r="J326" s="138"/>
      <c r="K326" s="138"/>
      <c r="L326" s="140"/>
      <c r="M326" s="138"/>
      <c r="N326" s="41"/>
      <c r="S326" s="15"/>
      <c r="AE326" s="315">
        <f t="shared" si="27"/>
        <v>0</v>
      </c>
      <c r="AJ326" s="345">
        <f t="shared" si="25"/>
        <v>0</v>
      </c>
      <c r="AK326" s="9"/>
      <c r="AO326" s="345">
        <f t="shared" si="26"/>
        <v>0</v>
      </c>
      <c r="AP326" s="9"/>
    </row>
    <row r="327" spans="6:42" ht="18" customHeight="1">
      <c r="F327" s="15"/>
      <c r="J327" s="138"/>
      <c r="K327" s="138"/>
      <c r="L327" s="140"/>
      <c r="M327" s="138"/>
      <c r="N327" s="41"/>
      <c r="S327" s="15"/>
      <c r="AE327" s="315">
        <f t="shared" si="27"/>
        <v>0</v>
      </c>
      <c r="AJ327" s="345">
        <f t="shared" si="25"/>
        <v>0</v>
      </c>
      <c r="AK327" s="9"/>
      <c r="AO327" s="345">
        <f t="shared" si="26"/>
        <v>0</v>
      </c>
      <c r="AP327" s="9"/>
    </row>
    <row r="328" spans="6:42" ht="18" customHeight="1">
      <c r="F328" s="15"/>
      <c r="J328" s="138"/>
      <c r="K328" s="138"/>
      <c r="L328" s="140"/>
      <c r="M328" s="138"/>
      <c r="N328" s="41"/>
      <c r="S328" s="15"/>
      <c r="AE328" s="315">
        <f t="shared" si="27"/>
        <v>0</v>
      </c>
      <c r="AJ328" s="345">
        <f t="shared" si="25"/>
        <v>0</v>
      </c>
      <c r="AK328" s="9"/>
      <c r="AO328" s="345">
        <f t="shared" si="26"/>
        <v>0</v>
      </c>
      <c r="AP328" s="9"/>
    </row>
    <row r="329" spans="6:42" ht="18" customHeight="1">
      <c r="F329" s="15"/>
      <c r="J329" s="138"/>
      <c r="K329" s="138"/>
      <c r="L329" s="140"/>
      <c r="M329" s="138"/>
      <c r="N329" s="41"/>
      <c r="S329" s="15"/>
      <c r="AE329" s="315">
        <f t="shared" si="27"/>
        <v>0</v>
      </c>
      <c r="AJ329" s="345">
        <f t="shared" si="25"/>
        <v>0</v>
      </c>
      <c r="AK329" s="9"/>
      <c r="AO329" s="345">
        <f t="shared" si="26"/>
        <v>0</v>
      </c>
      <c r="AP329" s="9"/>
    </row>
    <row r="330" spans="6:42" ht="18" customHeight="1">
      <c r="F330" s="15"/>
      <c r="J330" s="138"/>
      <c r="K330" s="138"/>
      <c r="L330" s="140"/>
      <c r="M330" s="138"/>
      <c r="N330" s="41"/>
      <c r="S330" s="15"/>
      <c r="AE330" s="315">
        <f t="shared" si="27"/>
        <v>0</v>
      </c>
      <c r="AJ330" s="345">
        <f t="shared" si="25"/>
        <v>0</v>
      </c>
      <c r="AK330" s="9"/>
      <c r="AO330" s="345">
        <f t="shared" si="26"/>
        <v>0</v>
      </c>
      <c r="AP330" s="9"/>
    </row>
    <row r="331" spans="6:42" ht="18" customHeight="1">
      <c r="F331" s="15"/>
      <c r="J331" s="138"/>
      <c r="K331" s="138"/>
      <c r="L331" s="140"/>
      <c r="M331" s="138"/>
      <c r="N331" s="41"/>
      <c r="S331" s="15"/>
      <c r="AE331" s="315">
        <f t="shared" si="27"/>
        <v>0</v>
      </c>
      <c r="AJ331" s="345">
        <f t="shared" si="25"/>
        <v>0</v>
      </c>
      <c r="AK331" s="9"/>
      <c r="AO331" s="345">
        <f t="shared" si="26"/>
        <v>0</v>
      </c>
      <c r="AP331" s="9"/>
    </row>
    <row r="332" spans="6:42" ht="18" customHeight="1">
      <c r="F332" s="15"/>
      <c r="J332" s="138"/>
      <c r="K332" s="138"/>
      <c r="L332" s="140"/>
      <c r="M332" s="138"/>
      <c r="N332" s="41"/>
      <c r="S332" s="15"/>
      <c r="AE332" s="315">
        <f t="shared" si="27"/>
        <v>0</v>
      </c>
      <c r="AJ332" s="345">
        <f t="shared" si="25"/>
        <v>0</v>
      </c>
      <c r="AK332" s="9"/>
      <c r="AO332" s="345">
        <f t="shared" si="26"/>
        <v>0</v>
      </c>
      <c r="AP332" s="9"/>
    </row>
    <row r="333" spans="6:42" ht="18" customHeight="1">
      <c r="F333" s="15"/>
      <c r="J333" s="138"/>
      <c r="K333" s="138"/>
      <c r="L333" s="140"/>
      <c r="M333" s="138"/>
      <c r="N333" s="41"/>
      <c r="S333" s="15"/>
      <c r="AE333" s="315">
        <f t="shared" si="27"/>
        <v>0</v>
      </c>
      <c r="AJ333" s="345">
        <f t="shared" si="25"/>
        <v>0</v>
      </c>
      <c r="AK333" s="9"/>
      <c r="AO333" s="345">
        <f t="shared" si="26"/>
        <v>0</v>
      </c>
      <c r="AP333" s="9"/>
    </row>
    <row r="334" spans="6:42" ht="18" customHeight="1">
      <c r="F334" s="15"/>
      <c r="J334" s="138"/>
      <c r="K334" s="138"/>
      <c r="L334" s="140"/>
      <c r="M334" s="138"/>
      <c r="N334" s="41"/>
      <c r="S334" s="15"/>
      <c r="AE334" s="315">
        <f t="shared" si="27"/>
        <v>0</v>
      </c>
      <c r="AJ334" s="345">
        <f t="shared" si="25"/>
        <v>0</v>
      </c>
      <c r="AK334" s="9"/>
      <c r="AO334" s="345">
        <f t="shared" si="26"/>
        <v>0</v>
      </c>
      <c r="AP334" s="9"/>
    </row>
    <row r="335" spans="6:42" ht="18" customHeight="1">
      <c r="F335" s="15"/>
      <c r="J335" s="138"/>
      <c r="K335" s="138"/>
      <c r="L335" s="140"/>
      <c r="M335" s="138"/>
      <c r="N335" s="41"/>
      <c r="S335" s="15"/>
      <c r="AE335" s="315">
        <f t="shared" si="27"/>
        <v>0</v>
      </c>
      <c r="AJ335" s="345">
        <f t="shared" si="25"/>
        <v>0</v>
      </c>
      <c r="AK335" s="9"/>
      <c r="AO335" s="345">
        <f t="shared" si="26"/>
        <v>0</v>
      </c>
      <c r="AP335" s="9"/>
    </row>
    <row r="336" spans="6:42" ht="18" customHeight="1">
      <c r="F336" s="15"/>
      <c r="J336" s="138"/>
      <c r="K336" s="138"/>
      <c r="L336" s="140"/>
      <c r="M336" s="138"/>
      <c r="N336" s="41"/>
      <c r="S336" s="15"/>
      <c r="AE336" s="315">
        <f t="shared" si="27"/>
        <v>0</v>
      </c>
      <c r="AJ336" s="345">
        <f t="shared" si="25"/>
        <v>0</v>
      </c>
      <c r="AK336" s="9"/>
      <c r="AO336" s="345">
        <f t="shared" si="26"/>
        <v>0</v>
      </c>
      <c r="AP336" s="9"/>
    </row>
    <row r="337" spans="6:42" ht="18" customHeight="1">
      <c r="F337" s="15"/>
      <c r="J337" s="138"/>
      <c r="K337" s="138"/>
      <c r="L337" s="140"/>
      <c r="M337" s="138"/>
      <c r="N337" s="41"/>
      <c r="S337" s="15"/>
      <c r="AE337" s="315">
        <f t="shared" si="27"/>
        <v>0</v>
      </c>
      <c r="AJ337" s="345">
        <f t="shared" si="25"/>
        <v>0</v>
      </c>
      <c r="AK337" s="9"/>
      <c r="AO337" s="345">
        <f t="shared" si="26"/>
        <v>0</v>
      </c>
      <c r="AP337" s="9"/>
    </row>
    <row r="338" spans="6:42" ht="18" customHeight="1">
      <c r="F338" s="15"/>
      <c r="J338" s="138"/>
      <c r="K338" s="138"/>
      <c r="L338" s="140"/>
      <c r="M338" s="138"/>
      <c r="N338" s="41"/>
      <c r="S338" s="15"/>
      <c r="AE338" s="315">
        <f t="shared" si="27"/>
        <v>0</v>
      </c>
      <c r="AJ338" s="345">
        <f t="shared" si="25"/>
        <v>0</v>
      </c>
      <c r="AK338" s="9"/>
      <c r="AO338" s="345">
        <f t="shared" si="26"/>
        <v>0</v>
      </c>
      <c r="AP338" s="9"/>
    </row>
    <row r="339" spans="6:42" ht="18" customHeight="1">
      <c r="F339" s="15"/>
      <c r="J339" s="138"/>
      <c r="K339" s="138"/>
      <c r="L339" s="140"/>
      <c r="M339" s="138"/>
      <c r="N339" s="41"/>
      <c r="S339" s="15"/>
      <c r="AE339" s="315">
        <f t="shared" si="27"/>
        <v>0</v>
      </c>
      <c r="AJ339" s="345">
        <f t="shared" ref="AJ339:AJ347" si="28">AK339+AL339+AM339+AN339</f>
        <v>0</v>
      </c>
      <c r="AK339" s="9"/>
      <c r="AO339" s="345">
        <f t="shared" ref="AO339:AO347" si="29">+AP339+AQ339+AR339+AS339</f>
        <v>0</v>
      </c>
      <c r="AP339" s="9"/>
    </row>
    <row r="340" spans="6:42" ht="18" customHeight="1">
      <c r="F340" s="15"/>
      <c r="J340" s="138"/>
      <c r="K340" s="138"/>
      <c r="L340" s="140"/>
      <c r="M340" s="138"/>
      <c r="N340" s="41"/>
      <c r="S340" s="15"/>
      <c r="AE340" s="315">
        <f t="shared" si="27"/>
        <v>0</v>
      </c>
      <c r="AJ340" s="345">
        <f t="shared" si="28"/>
        <v>0</v>
      </c>
      <c r="AK340" s="9"/>
      <c r="AO340" s="345">
        <f t="shared" si="29"/>
        <v>0</v>
      </c>
      <c r="AP340" s="9"/>
    </row>
    <row r="341" spans="6:42" ht="18" customHeight="1">
      <c r="F341" s="15"/>
      <c r="J341" s="138"/>
      <c r="K341" s="138"/>
      <c r="L341" s="140"/>
      <c r="M341" s="138"/>
      <c r="N341" s="41"/>
      <c r="S341" s="15"/>
      <c r="AE341" s="315">
        <f t="shared" si="27"/>
        <v>0</v>
      </c>
      <c r="AJ341" s="345">
        <f t="shared" si="28"/>
        <v>0</v>
      </c>
      <c r="AK341" s="9"/>
      <c r="AO341" s="345">
        <f t="shared" si="29"/>
        <v>0</v>
      </c>
      <c r="AP341" s="9"/>
    </row>
    <row r="342" spans="6:42" ht="18" customHeight="1">
      <c r="F342" s="15"/>
      <c r="J342" s="138"/>
      <c r="K342" s="138"/>
      <c r="L342" s="140"/>
      <c r="M342" s="138"/>
      <c r="N342" s="41"/>
      <c r="S342" s="15"/>
      <c r="AE342" s="315">
        <f t="shared" si="27"/>
        <v>0</v>
      </c>
      <c r="AJ342" s="345">
        <f t="shared" si="28"/>
        <v>0</v>
      </c>
      <c r="AK342" s="9"/>
      <c r="AO342" s="345">
        <f t="shared" si="29"/>
        <v>0</v>
      </c>
      <c r="AP342" s="9"/>
    </row>
    <row r="343" spans="6:42" ht="18" customHeight="1">
      <c r="F343" s="15"/>
      <c r="J343" s="138"/>
      <c r="K343" s="138"/>
      <c r="L343" s="140"/>
      <c r="M343" s="138"/>
      <c r="N343" s="41"/>
      <c r="S343" s="15"/>
      <c r="AE343" s="315">
        <f t="shared" si="27"/>
        <v>0</v>
      </c>
      <c r="AJ343" s="345">
        <f t="shared" si="28"/>
        <v>0</v>
      </c>
      <c r="AK343" s="9"/>
      <c r="AO343" s="345">
        <f t="shared" si="29"/>
        <v>0</v>
      </c>
      <c r="AP343" s="9"/>
    </row>
    <row r="344" spans="6:42" ht="18" customHeight="1">
      <c r="F344" s="15"/>
      <c r="J344" s="138"/>
      <c r="K344" s="138"/>
      <c r="L344" s="140"/>
      <c r="M344" s="138"/>
      <c r="N344" s="41"/>
      <c r="S344" s="15"/>
      <c r="AE344" s="315">
        <f t="shared" si="27"/>
        <v>0</v>
      </c>
      <c r="AJ344" s="345">
        <f t="shared" si="28"/>
        <v>0</v>
      </c>
      <c r="AK344" s="9"/>
      <c r="AO344" s="345">
        <f t="shared" si="29"/>
        <v>0</v>
      </c>
      <c r="AP344" s="9"/>
    </row>
    <row r="345" spans="6:42" ht="18" customHeight="1">
      <c r="F345" s="15"/>
      <c r="J345" s="138"/>
      <c r="K345" s="138"/>
      <c r="L345" s="140"/>
      <c r="M345" s="138"/>
      <c r="N345" s="41"/>
      <c r="S345" s="15"/>
      <c r="AE345" s="315">
        <f t="shared" si="27"/>
        <v>0</v>
      </c>
      <c r="AJ345" s="345">
        <f t="shared" si="28"/>
        <v>0</v>
      </c>
      <c r="AK345" s="9"/>
      <c r="AO345" s="345">
        <f t="shared" si="29"/>
        <v>0</v>
      </c>
      <c r="AP345" s="9"/>
    </row>
    <row r="346" spans="6:42" ht="18" customHeight="1">
      <c r="F346" s="15"/>
      <c r="J346" s="138"/>
      <c r="K346" s="138"/>
      <c r="L346" s="140"/>
      <c r="M346" s="138"/>
      <c r="N346" s="41"/>
      <c r="S346" s="15"/>
      <c r="AE346" s="315">
        <f t="shared" si="27"/>
        <v>0</v>
      </c>
      <c r="AJ346" s="345">
        <f t="shared" si="28"/>
        <v>0</v>
      </c>
      <c r="AK346" s="9"/>
      <c r="AO346" s="345">
        <f t="shared" si="29"/>
        <v>0</v>
      </c>
      <c r="AP346" s="9"/>
    </row>
    <row r="347" spans="6:42" ht="18" customHeight="1">
      <c r="F347" s="15"/>
      <c r="J347" s="138"/>
      <c r="K347" s="138"/>
      <c r="L347" s="140"/>
      <c r="M347" s="138"/>
      <c r="N347" s="41"/>
      <c r="S347" s="15"/>
      <c r="AE347" s="315">
        <f t="shared" si="27"/>
        <v>0</v>
      </c>
      <c r="AJ347" s="345">
        <f t="shared" si="28"/>
        <v>0</v>
      </c>
      <c r="AK347" s="9"/>
      <c r="AO347" s="345">
        <f t="shared" si="29"/>
        <v>0</v>
      </c>
      <c r="AP347" s="9"/>
    </row>
    <row r="348" spans="6:42" ht="18" customHeight="1">
      <c r="J348" s="18"/>
      <c r="K348" s="18"/>
      <c r="L348" s="142"/>
      <c r="M348" s="18"/>
      <c r="N348" s="18"/>
    </row>
    <row r="349" spans="6:42" ht="18" customHeight="1">
      <c r="J349" s="18"/>
      <c r="K349" s="18"/>
      <c r="L349" s="142"/>
      <c r="M349" s="18"/>
      <c r="N349" s="18"/>
    </row>
    <row r="350" spans="6:42" ht="18" customHeight="1">
      <c r="J350" s="18"/>
      <c r="K350" s="18"/>
      <c r="L350" s="142"/>
      <c r="M350" s="18"/>
      <c r="N350" s="18"/>
    </row>
    <row r="351" spans="6:42" ht="18" customHeight="1">
      <c r="J351" s="18"/>
      <c r="K351" s="18"/>
      <c r="L351" s="142"/>
      <c r="M351" s="18"/>
      <c r="N351" s="18"/>
    </row>
    <row r="352" spans="6:42" ht="18" customHeight="1">
      <c r="J352" s="18"/>
      <c r="K352" s="18"/>
      <c r="L352" s="142"/>
      <c r="M352" s="18"/>
      <c r="N352" s="18"/>
    </row>
    <row r="353" spans="4:42">
      <c r="J353" s="143" t="s">
        <v>985</v>
      </c>
      <c r="K353" s="18"/>
      <c r="L353" s="18"/>
      <c r="M353" s="18"/>
      <c r="N353" s="18"/>
    </row>
    <row r="354" spans="4:42" ht="17.25">
      <c r="J354" s="144" t="s">
        <v>986</v>
      </c>
      <c r="K354" s="18"/>
      <c r="L354" s="18"/>
      <c r="M354" s="18"/>
      <c r="N354" s="18"/>
    </row>
    <row r="355" spans="4:42" ht="17.25">
      <c r="J355" s="144" t="s">
        <v>987</v>
      </c>
      <c r="K355" s="18"/>
      <c r="L355" s="18"/>
      <c r="M355" s="18"/>
      <c r="N355" s="18"/>
    </row>
    <row r="356" spans="4:42" ht="17.25">
      <c r="J356" s="144" t="s">
        <v>988</v>
      </c>
      <c r="K356" s="18"/>
      <c r="L356" s="18"/>
      <c r="M356" s="18"/>
      <c r="N356" s="18"/>
    </row>
    <row r="357" spans="4:42" ht="17.25">
      <c r="J357" s="144" t="s">
        <v>989</v>
      </c>
      <c r="K357" s="18"/>
      <c r="L357" s="18"/>
      <c r="M357" s="18"/>
      <c r="N357" s="18"/>
    </row>
    <row r="358" spans="4:42" ht="17.25">
      <c r="J358" s="144" t="s">
        <v>990</v>
      </c>
      <c r="K358" s="18"/>
      <c r="L358" s="18"/>
      <c r="M358" s="18"/>
      <c r="N358" s="18"/>
    </row>
    <row r="359" spans="4:42" ht="17.25">
      <c r="J359" s="144" t="s">
        <v>991</v>
      </c>
      <c r="K359" s="18"/>
      <c r="L359" s="18"/>
      <c r="M359" s="18"/>
      <c r="N359" s="18"/>
    </row>
    <row r="360" spans="4:42" ht="17.25">
      <c r="J360" s="144" t="s">
        <v>992</v>
      </c>
      <c r="K360" s="18"/>
      <c r="L360" s="18"/>
      <c r="M360" s="18"/>
      <c r="N360" s="18"/>
    </row>
    <row r="361" spans="4:42" ht="17.25">
      <c r="J361" s="144" t="s">
        <v>993</v>
      </c>
      <c r="K361" s="18"/>
      <c r="L361" s="18"/>
      <c r="M361" s="18"/>
      <c r="N361" s="18"/>
    </row>
    <row r="362" spans="4:42" ht="17.25">
      <c r="J362" s="144" t="s">
        <v>994</v>
      </c>
      <c r="K362" s="18"/>
      <c r="L362" s="18"/>
      <c r="M362" s="18"/>
      <c r="N362" s="18"/>
    </row>
    <row r="363" spans="4:42" ht="17.25">
      <c r="J363" s="144" t="s">
        <v>993</v>
      </c>
      <c r="K363" s="18"/>
      <c r="L363" s="18"/>
      <c r="M363" s="18"/>
      <c r="N363" s="18"/>
    </row>
    <row r="364" spans="4:42" ht="17.25">
      <c r="J364" s="144" t="s">
        <v>988</v>
      </c>
      <c r="K364" s="18"/>
      <c r="L364" s="18"/>
      <c r="M364" s="18"/>
      <c r="N364" s="18"/>
    </row>
    <row r="365" spans="4:42" ht="17.25">
      <c r="J365" s="144" t="s">
        <v>995</v>
      </c>
      <c r="K365" s="18"/>
      <c r="L365" s="18"/>
      <c r="M365" s="18"/>
      <c r="N365" s="18"/>
    </row>
    <row r="366" spans="4:42" ht="17.25">
      <c r="J366" s="144" t="s">
        <v>991</v>
      </c>
      <c r="K366" s="18"/>
      <c r="L366" s="18"/>
      <c r="M366" s="18"/>
      <c r="N366" s="18"/>
    </row>
    <row r="367" spans="4:42" ht="17.25">
      <c r="J367" s="144" t="s">
        <v>996</v>
      </c>
      <c r="K367" s="18"/>
      <c r="L367" s="18"/>
      <c r="M367" s="18"/>
      <c r="N367" s="18"/>
    </row>
    <row r="368" spans="4:42" s="18" customFormat="1">
      <c r="D368" s="43"/>
      <c r="F368" s="20"/>
      <c r="H368" s="24"/>
      <c r="K368" s="145"/>
      <c r="L368" s="24"/>
      <c r="M368" s="9"/>
      <c r="N368" s="9"/>
      <c r="O368" s="9"/>
      <c r="P368" s="9"/>
      <c r="Q368" s="9"/>
      <c r="R368" s="9"/>
      <c r="S368" s="20"/>
      <c r="Y368" s="15"/>
      <c r="Z368" s="24"/>
      <c r="AA368" s="21"/>
      <c r="AC368" s="10"/>
      <c r="AD368" s="10"/>
      <c r="AE368" s="146"/>
      <c r="AF368" s="43"/>
      <c r="AK368" s="43"/>
      <c r="AP368" s="43"/>
    </row>
    <row r="369" spans="4:42" s="18" customFormat="1">
      <c r="D369" s="43"/>
      <c r="F369" s="20"/>
      <c r="H369" s="24"/>
      <c r="K369" s="145"/>
      <c r="L369" s="21"/>
      <c r="M369" s="9"/>
      <c r="N369" s="9"/>
      <c r="O369" s="9"/>
      <c r="P369" s="9"/>
      <c r="Q369" s="9"/>
      <c r="R369" s="9"/>
      <c r="S369" s="20"/>
      <c r="Y369" s="15"/>
      <c r="AC369" s="10"/>
      <c r="AD369" s="10"/>
      <c r="AE369" s="146"/>
      <c r="AF369" s="43"/>
      <c r="AK369" s="43"/>
      <c r="AP369" s="43"/>
    </row>
    <row r="370" spans="4:42" s="18" customFormat="1">
      <c r="D370" s="43"/>
      <c r="F370" s="20"/>
      <c r="H370" s="24"/>
      <c r="K370" s="145"/>
      <c r="L370" s="21"/>
      <c r="M370" s="9"/>
      <c r="N370" s="9"/>
      <c r="O370" s="9"/>
      <c r="P370" s="9"/>
      <c r="Q370" s="9"/>
      <c r="R370" s="9"/>
      <c r="S370" s="20"/>
      <c r="Y370" s="15"/>
      <c r="AC370" s="10"/>
      <c r="AD370" s="10"/>
      <c r="AE370" s="146"/>
      <c r="AF370" s="43"/>
      <c r="AK370" s="43"/>
      <c r="AP370" s="43"/>
    </row>
  </sheetData>
  <protectedRanges>
    <protectedRange sqref="Z368 Z20:Z86 Z213:Z214 Z89:Z211 Z216" name="Rango1_1"/>
    <protectedRange sqref="AA368 AA20:AA86 AA89:AA146 AA148:AA217" name="Rango1_2"/>
    <protectedRange sqref="AC153 AC108:AC128 AC135 AC174:AC180 AC84:AC92 AC171 AC159:AC166 AC94:AC106 AC204:AC213 AC76:AC79 AC20:AC69 AC188:AC200" name="Rango1_3"/>
    <protectedRange sqref="AD87:AD89 AD94 AD32 AD46 AD63:AD85 AD49:AD56 AD212:AD213 AD201:AD202 AD113:AD118 AD107:AD111 AD142:AD146 AD121:AD139 AD204:AD210 AD97:AD100 AD20:AD28 AD180:AD187 AD193:AD197 AD148:AD173" name="Rango1_4"/>
    <protectedRange sqref="L72:L75" name="Rango1_5"/>
    <protectedRange sqref="J29:J37" name="Rango1_13"/>
    <protectedRange sqref="J38:J45" name="Rango1_14"/>
    <protectedRange sqref="J46:J47 I47 I48:J49 I51:J54" name="Rango1_15"/>
    <protectedRange sqref="J55:J62" name="Rango1_16"/>
    <protectedRange sqref="J63:J69" name="Rango1_18"/>
    <protectedRange sqref="I110 I166:J166 J240:J241 I241 J70:J100 J167:J213 J106:J165" name="Rango1_20"/>
    <protectedRange sqref="O51:R53 N124 M121:M124 O124:R128 M240 P139:R139 M129:R129 O130:R138 M130:N139 M40 O40:R47 M42:M53 N114:R114 M115:R116 Q50 N20:N23 M24:R39 N40:N53 M54:R67 N68:R69 N121:R123 O112:R113 M125:N128 M118:R120 M117 O117:R117 M70:R111 M159:R159 M140:R146 M147:N147 M160:N161 M157:N158 M148:R156 M162:R213" name="Rango1_8"/>
    <protectedRange sqref="U180:X181" name="Rango1_11"/>
    <protectedRange sqref="U200:X201" name="Rango1_23"/>
    <protectedRange sqref="K218:L224 U218:Y224 F218:I224 AB218:AB224" name="Rango1_7"/>
    <protectedRange sqref="Z218:Z224" name="Rango1_1_1"/>
    <protectedRange sqref="AA218:AA224" name="Rango1_2_1"/>
    <protectedRange sqref="AC218:AC224" name="Rango1_3_1"/>
    <protectedRange sqref="AD218:AD224" name="Rango1_4_1"/>
    <protectedRange sqref="J218:J224" name="Rango1_9_1"/>
    <protectedRange sqref="M224:R224 O218:R219 N220:R220 O221:R221 N222:R223" name="Rango1_8_1"/>
    <protectedRange sqref="K64" name="Rango1_69"/>
    <protectedRange sqref="K66" name="Rango1_69_1"/>
    <protectedRange sqref="G193:G198" name="Rango1_9"/>
    <protectedRange sqref="K245:K246" name="Rango1_2_2"/>
  </protectedRanges>
  <autoFilter ref="A19:AE347"/>
  <mergeCells count="17">
    <mergeCell ref="A11:B11"/>
    <mergeCell ref="A12:B12"/>
    <mergeCell ref="A13:B13"/>
    <mergeCell ref="A16:E16"/>
    <mergeCell ref="AC17:AD17"/>
    <mergeCell ref="A5:B5"/>
    <mergeCell ref="A8:F8"/>
    <mergeCell ref="A9:B9"/>
    <mergeCell ref="D9:J9"/>
    <mergeCell ref="A10:B10"/>
    <mergeCell ref="D10:J10"/>
    <mergeCell ref="A4:B4"/>
    <mergeCell ref="A1:B1"/>
    <mergeCell ref="F1:T1"/>
    <mergeCell ref="A2:B2"/>
    <mergeCell ref="F2:T2"/>
    <mergeCell ref="A3:B3"/>
  </mergeCells>
  <dataValidations count="18">
    <dataValidation allowBlank="1" showInputMessage="1" showErrorMessage="1" sqref="M24:N24 M25 M27:M28 M35:M36 M59:M60"/>
    <dataValidation type="decimal" operator="greaterThanOrEqual" allowBlank="1" showInputMessage="1" showErrorMessage="1" sqref="K245:K246">
      <formula1>0</formula1>
    </dataValidation>
    <dataValidation type="list" allowBlank="1" showInputMessage="1" showErrorMessage="1" sqref="E202:E203">
      <formula1>$AU$1:$AU$28</formula1>
    </dataValidation>
    <dataValidation type="list" allowBlank="1" showInputMessage="1" showErrorMessage="1" sqref="O124:O128 N124 N128">
      <formula1>INDIRECT(D124)</formula1>
    </dataValidation>
    <dataValidation type="list" allowBlank="1" showInputMessage="1" showErrorMessage="1" sqref="R124:R128">
      <formula1>INDIRECT(E124)</formula1>
    </dataValidation>
    <dataValidation type="list" allowBlank="1" showInputMessage="1" showErrorMessage="1" sqref="P124:P128">
      <formula1>INDIRECT(E124)</formula1>
    </dataValidation>
    <dataValidation type="list" allowBlank="1" showInputMessage="1" showErrorMessage="1" sqref="Q124:Q128">
      <formula1>INDIRECT(E124)</formula1>
    </dataValidation>
    <dataValidation type="list" allowBlank="1" showInputMessage="1" showErrorMessage="1" sqref="C67">
      <formula1>INDIRECT(#REF!)</formula1>
    </dataValidation>
    <dataValidation showDropDown="1" showErrorMessage="1" sqref="B93:B94"/>
    <dataValidation allowBlank="1" showInputMessage="1" sqref="B67"/>
    <dataValidation type="list" allowBlank="1" showInputMessage="1" showErrorMessage="1" sqref="E141:E144">
      <formula1>INDIRECT(B141)</formula1>
    </dataValidation>
    <dataValidation type="list" allowBlank="1" showInputMessage="1" showErrorMessage="1" sqref="M80:M81">
      <formula1>$AP$1:$AP$2</formula1>
    </dataValidation>
    <dataValidation showDropDown="1" showInputMessage="1" showErrorMessage="1" sqref="B96:C97 B63:C66 B117:C118 C115:C116 B95 B90:C91 C92:C95 B212:C217"/>
    <dataValidation type="list" allowBlank="1" showInputMessage="1" showErrorMessage="1" sqref="C108:C109 B108:B110 B111:C114 B242:C244 B98:C107 B121:B123 C121:C128 B200:C211 B142:C143 B68:B75 C190:C192 B236:B241 B76:C89 C145:C187 B145:B199">
      <formula1>Dimensiones</formula1>
    </dataValidation>
    <dataValidation type="list" allowBlank="1" showInputMessage="1" showErrorMessage="1" sqref="M20:M22 M143:M151 M193:M198 M57:M58 M29:M34 M37:M39 M61:M67 M124:M140 M202:M213 M176:M179 M115:M120">
      <formula1>$AQ$1:$AQ$3</formula1>
    </dataValidation>
    <dataValidation type="list" allowBlank="1" showInputMessage="1" showErrorMessage="1" sqref="E129:E140">
      <formula1>$AT$1:$AT$62</formula1>
    </dataValidation>
    <dataValidation type="list" allowBlank="1" showInputMessage="1" showErrorMessage="1" sqref="E174:E179">
      <formula1>$AT$1:$AT$28</formula1>
    </dataValidation>
    <dataValidation type="list" allowBlank="1" showInputMessage="1" showErrorMessage="1" sqref="E166:E171">
      <formula1>$AT$1:$AT$31</formula1>
    </dataValidation>
  </dataValidations>
  <hyperlinks>
    <hyperlink ref="J353" r:id="rId1" display="https://docs.google.com/spreadsheets/d/16OD4DkHweJB__wpfAnzvLAHV8R66o5zL9IEUSB8ZVLk/edit"/>
  </hyperlinks>
  <pageMargins left="0.7" right="0.7" top="0.75" bottom="0.75" header="0.3" footer="0.3"/>
  <pageSetup orientation="portrait" horizontalDpi="4294967295" verticalDpi="4294967295"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4"/>
  <sheetViews>
    <sheetView showGridLines="0" topLeftCell="A19" zoomScale="85" zoomScaleNormal="85" workbookViewId="0">
      <selection activeCell="D34" sqref="D34"/>
    </sheetView>
  </sheetViews>
  <sheetFormatPr baseColWidth="10" defaultColWidth="11.42578125" defaultRowHeight="15" customHeight="1"/>
  <cols>
    <col min="1" max="1" width="8.7109375" bestFit="1" customWidth="1"/>
    <col min="2" max="2" width="37.28515625" bestFit="1" customWidth="1"/>
    <col min="3" max="3" width="8.7109375" bestFit="1" customWidth="1"/>
    <col min="4" max="4" width="95.28515625" bestFit="1" customWidth="1"/>
  </cols>
  <sheetData>
    <row r="1" spans="1:4" ht="15" customHeight="1">
      <c r="A1" s="331" t="s">
        <v>1102</v>
      </c>
      <c r="B1" s="331" t="s">
        <v>1103</v>
      </c>
      <c r="C1" s="331" t="s">
        <v>1102</v>
      </c>
      <c r="D1" s="331" t="s">
        <v>1104</v>
      </c>
    </row>
    <row r="2" spans="1:4" ht="15" customHeight="1">
      <c r="A2" s="332">
        <v>1</v>
      </c>
      <c r="B2" s="333" t="s">
        <v>283</v>
      </c>
      <c r="C2" s="332">
        <v>1</v>
      </c>
      <c r="D2" s="334" t="s">
        <v>426</v>
      </c>
    </row>
    <row r="3" spans="1:4" ht="15" customHeight="1">
      <c r="A3" s="332">
        <v>1</v>
      </c>
      <c r="B3" s="333" t="s">
        <v>283</v>
      </c>
      <c r="C3" s="332">
        <v>2</v>
      </c>
      <c r="D3" s="334" t="s">
        <v>1105</v>
      </c>
    </row>
    <row r="4" spans="1:4" ht="15" customHeight="1">
      <c r="A4" s="332">
        <v>1</v>
      </c>
      <c r="B4" s="333" t="s">
        <v>283</v>
      </c>
      <c r="C4" s="332">
        <v>3</v>
      </c>
      <c r="D4" s="334" t="s">
        <v>1106</v>
      </c>
    </row>
    <row r="5" spans="1:4" ht="15" customHeight="1">
      <c r="A5" s="332">
        <v>1</v>
      </c>
      <c r="B5" s="333" t="s">
        <v>283</v>
      </c>
      <c r="C5" s="332">
        <v>4</v>
      </c>
      <c r="D5" s="334" t="s">
        <v>412</v>
      </c>
    </row>
    <row r="6" spans="1:4" ht="15" customHeight="1">
      <c r="A6" s="332">
        <v>1</v>
      </c>
      <c r="B6" s="333" t="s">
        <v>283</v>
      </c>
      <c r="C6" s="332">
        <v>5</v>
      </c>
      <c r="D6" s="334" t="s">
        <v>316</v>
      </c>
    </row>
    <row r="7" spans="1:4" ht="15" customHeight="1">
      <c r="A7" s="332">
        <v>1</v>
      </c>
      <c r="B7" s="333" t="s">
        <v>283</v>
      </c>
      <c r="C7" s="332">
        <v>6</v>
      </c>
      <c r="D7" s="334" t="s">
        <v>284</v>
      </c>
    </row>
    <row r="8" spans="1:4" ht="15" customHeight="1">
      <c r="A8" s="332">
        <v>1</v>
      </c>
      <c r="B8" s="333" t="s">
        <v>283</v>
      </c>
      <c r="C8" s="332">
        <v>7</v>
      </c>
      <c r="D8" s="334" t="s">
        <v>1107</v>
      </c>
    </row>
    <row r="9" spans="1:4" ht="15" customHeight="1">
      <c r="A9" s="332">
        <v>1</v>
      </c>
      <c r="B9" s="333" t="s">
        <v>283</v>
      </c>
      <c r="C9" s="332">
        <v>8</v>
      </c>
      <c r="D9" s="334" t="s">
        <v>1108</v>
      </c>
    </row>
    <row r="10" spans="1:4" ht="15" customHeight="1">
      <c r="A10" s="332">
        <v>1</v>
      </c>
      <c r="B10" s="333" t="s">
        <v>283</v>
      </c>
      <c r="C10" s="332">
        <v>9</v>
      </c>
      <c r="D10" s="334" t="s">
        <v>1109</v>
      </c>
    </row>
    <row r="11" spans="1:4" ht="15" customHeight="1">
      <c r="A11" s="332">
        <v>1</v>
      </c>
      <c r="B11" s="333" t="s">
        <v>283</v>
      </c>
      <c r="C11" s="332">
        <v>10</v>
      </c>
      <c r="D11" s="334" t="s">
        <v>1110</v>
      </c>
    </row>
    <row r="12" spans="1:4" ht="15" customHeight="1">
      <c r="A12" s="332">
        <v>1</v>
      </c>
      <c r="B12" s="333" t="s">
        <v>283</v>
      </c>
      <c r="C12" s="332">
        <v>11</v>
      </c>
      <c r="D12" s="334" t="s">
        <v>1111</v>
      </c>
    </row>
    <row r="13" spans="1:4" ht="15" customHeight="1">
      <c r="A13" s="332">
        <v>1</v>
      </c>
      <c r="B13" s="333" t="s">
        <v>283</v>
      </c>
      <c r="C13" s="332">
        <v>12</v>
      </c>
      <c r="D13" s="334" t="s">
        <v>1112</v>
      </c>
    </row>
    <row r="14" spans="1:4" ht="15" customHeight="1">
      <c r="A14" s="332">
        <v>1</v>
      </c>
      <c r="B14" s="333" t="s">
        <v>283</v>
      </c>
      <c r="C14" s="332">
        <v>13</v>
      </c>
      <c r="D14" s="334" t="s">
        <v>1113</v>
      </c>
    </row>
    <row r="15" spans="1:4" ht="15" customHeight="1">
      <c r="A15" s="332">
        <v>1</v>
      </c>
      <c r="B15" s="333" t="s">
        <v>283</v>
      </c>
      <c r="C15" s="332">
        <v>14</v>
      </c>
      <c r="D15" s="334" t="s">
        <v>1114</v>
      </c>
    </row>
    <row r="16" spans="1:4" ht="15" customHeight="1">
      <c r="A16" s="332">
        <v>1</v>
      </c>
      <c r="B16" s="333" t="s">
        <v>283</v>
      </c>
      <c r="C16" s="332">
        <v>15</v>
      </c>
      <c r="D16" s="334" t="s">
        <v>1115</v>
      </c>
    </row>
    <row r="17" spans="1:4" ht="15" customHeight="1">
      <c r="A17" s="332">
        <v>2</v>
      </c>
      <c r="B17" s="333" t="s">
        <v>1116</v>
      </c>
      <c r="C17" s="332">
        <v>16</v>
      </c>
      <c r="D17" s="334" t="s">
        <v>426</v>
      </c>
    </row>
    <row r="18" spans="1:4" ht="15" customHeight="1">
      <c r="A18" s="332">
        <v>2</v>
      </c>
      <c r="B18" s="333" t="s">
        <v>1116</v>
      </c>
      <c r="C18" s="332">
        <v>17</v>
      </c>
      <c r="D18" s="334" t="s">
        <v>1105</v>
      </c>
    </row>
    <row r="19" spans="1:4" ht="15" customHeight="1">
      <c r="A19" s="332">
        <v>2</v>
      </c>
      <c r="B19" s="333" t="s">
        <v>1116</v>
      </c>
      <c r="C19" s="332">
        <v>18</v>
      </c>
      <c r="D19" s="334" t="s">
        <v>1106</v>
      </c>
    </row>
    <row r="20" spans="1:4" ht="15" customHeight="1">
      <c r="A20" s="332">
        <v>2</v>
      </c>
      <c r="B20" s="333" t="s">
        <v>1116</v>
      </c>
      <c r="C20" s="332">
        <v>19</v>
      </c>
      <c r="D20" s="334" t="s">
        <v>412</v>
      </c>
    </row>
    <row r="21" spans="1:4" ht="15" customHeight="1">
      <c r="A21" s="332">
        <v>2</v>
      </c>
      <c r="B21" s="333" t="s">
        <v>1116</v>
      </c>
      <c r="C21" s="332">
        <v>20</v>
      </c>
      <c r="D21" s="334" t="s">
        <v>316</v>
      </c>
    </row>
    <row r="22" spans="1:4" ht="15" customHeight="1">
      <c r="A22" s="332">
        <v>2</v>
      </c>
      <c r="B22" s="333" t="s">
        <v>1116</v>
      </c>
      <c r="C22" s="332">
        <v>21</v>
      </c>
      <c r="D22" s="334" t="s">
        <v>284</v>
      </c>
    </row>
    <row r="23" spans="1:4" ht="15" customHeight="1">
      <c r="A23" s="332">
        <v>2</v>
      </c>
      <c r="B23" s="333" t="s">
        <v>1116</v>
      </c>
      <c r="C23" s="332">
        <v>22</v>
      </c>
      <c r="D23" s="334" t="s">
        <v>1107</v>
      </c>
    </row>
    <row r="24" spans="1:4" ht="15" customHeight="1">
      <c r="A24" s="332">
        <v>2</v>
      </c>
      <c r="B24" s="333" t="s">
        <v>1116</v>
      </c>
      <c r="C24" s="332">
        <v>23</v>
      </c>
      <c r="D24" s="334" t="s">
        <v>1108</v>
      </c>
    </row>
    <row r="25" spans="1:4" ht="15" customHeight="1">
      <c r="A25" s="332">
        <v>2</v>
      </c>
      <c r="B25" s="333" t="s">
        <v>1116</v>
      </c>
      <c r="C25" s="332">
        <v>24</v>
      </c>
      <c r="D25" s="334" t="s">
        <v>1109</v>
      </c>
    </row>
    <row r="26" spans="1:4" ht="15" customHeight="1">
      <c r="A26" s="332">
        <v>2</v>
      </c>
      <c r="B26" s="333" t="s">
        <v>1116</v>
      </c>
      <c r="C26" s="332">
        <v>25</v>
      </c>
      <c r="D26" s="334" t="s">
        <v>1110</v>
      </c>
    </row>
    <row r="27" spans="1:4" ht="15" customHeight="1">
      <c r="A27" s="332">
        <v>2</v>
      </c>
      <c r="B27" s="333" t="s">
        <v>1116</v>
      </c>
      <c r="C27" s="332">
        <v>26</v>
      </c>
      <c r="D27" s="334" t="s">
        <v>1111</v>
      </c>
    </row>
    <row r="28" spans="1:4" ht="15" customHeight="1">
      <c r="A28" s="332">
        <v>2</v>
      </c>
      <c r="B28" s="333" t="s">
        <v>1116</v>
      </c>
      <c r="C28" s="332">
        <v>27</v>
      </c>
      <c r="D28" s="334" t="s">
        <v>1112</v>
      </c>
    </row>
    <row r="29" spans="1:4" ht="15" customHeight="1">
      <c r="A29" s="332">
        <v>2</v>
      </c>
      <c r="B29" s="333" t="s">
        <v>1116</v>
      </c>
      <c r="C29" s="332">
        <v>28</v>
      </c>
      <c r="D29" s="334" t="s">
        <v>1113</v>
      </c>
    </row>
    <row r="30" spans="1:4" ht="15" customHeight="1">
      <c r="A30" s="332">
        <v>2</v>
      </c>
      <c r="B30" s="333" t="s">
        <v>1116</v>
      </c>
      <c r="C30" s="332">
        <v>29</v>
      </c>
      <c r="D30" s="334" t="s">
        <v>1114</v>
      </c>
    </row>
    <row r="31" spans="1:4" ht="15" customHeight="1">
      <c r="A31" s="332">
        <v>2</v>
      </c>
      <c r="B31" s="333" t="s">
        <v>1116</v>
      </c>
      <c r="C31" s="332">
        <v>30</v>
      </c>
      <c r="D31" s="334" t="s">
        <v>1115</v>
      </c>
    </row>
    <row r="32" spans="1:4" ht="15" customHeight="1">
      <c r="A32" s="332">
        <v>3</v>
      </c>
      <c r="B32" s="333" t="s">
        <v>103</v>
      </c>
      <c r="C32" s="332">
        <v>31</v>
      </c>
      <c r="D32" s="334" t="s">
        <v>264</v>
      </c>
    </row>
    <row r="33" spans="1:4" ht="15" customHeight="1">
      <c r="A33" s="332">
        <v>3</v>
      </c>
      <c r="B33" s="333" t="s">
        <v>103</v>
      </c>
      <c r="C33" s="332">
        <v>32</v>
      </c>
      <c r="D33" s="334" t="s">
        <v>274</v>
      </c>
    </row>
    <row r="34" spans="1:4" ht="15" customHeight="1">
      <c r="A34" s="332">
        <v>3</v>
      </c>
      <c r="B34" s="333" t="s">
        <v>103</v>
      </c>
      <c r="C34" s="332">
        <v>33</v>
      </c>
      <c r="D34" s="334" t="s">
        <v>370</v>
      </c>
    </row>
    <row r="35" spans="1:4" ht="15" customHeight="1">
      <c r="A35" s="332">
        <v>3</v>
      </c>
      <c r="B35" s="333" t="s">
        <v>103</v>
      </c>
      <c r="C35" s="332">
        <v>34</v>
      </c>
      <c r="D35" s="334" t="s">
        <v>1117</v>
      </c>
    </row>
    <row r="36" spans="1:4" ht="15" customHeight="1">
      <c r="A36" s="332">
        <v>3</v>
      </c>
      <c r="B36" s="333" t="s">
        <v>103</v>
      </c>
      <c r="C36" s="332">
        <v>35</v>
      </c>
      <c r="D36" s="334" t="s">
        <v>917</v>
      </c>
    </row>
    <row r="37" spans="1:4" ht="15" customHeight="1">
      <c r="A37" s="332">
        <v>3</v>
      </c>
      <c r="B37" s="333" t="s">
        <v>103</v>
      </c>
      <c r="C37" s="332">
        <v>36</v>
      </c>
      <c r="D37" s="334" t="s">
        <v>865</v>
      </c>
    </row>
    <row r="38" spans="1:4" ht="15" customHeight="1">
      <c r="A38" s="332">
        <v>3</v>
      </c>
      <c r="B38" s="333" t="s">
        <v>103</v>
      </c>
      <c r="C38" s="332">
        <v>37</v>
      </c>
      <c r="D38" s="334" t="s">
        <v>1118</v>
      </c>
    </row>
    <row r="39" spans="1:4" ht="15" customHeight="1">
      <c r="A39" s="332">
        <v>3</v>
      </c>
      <c r="B39" s="333" t="s">
        <v>103</v>
      </c>
      <c r="C39" s="332">
        <v>38</v>
      </c>
      <c r="D39" s="334" t="s">
        <v>1119</v>
      </c>
    </row>
    <row r="40" spans="1:4" ht="15" customHeight="1">
      <c r="A40" s="332">
        <v>3</v>
      </c>
      <c r="B40" s="333" t="s">
        <v>103</v>
      </c>
      <c r="C40" s="332">
        <v>39</v>
      </c>
      <c r="D40" s="334" t="s">
        <v>794</v>
      </c>
    </row>
    <row r="41" spans="1:4" ht="15" customHeight="1">
      <c r="A41" s="332">
        <v>3</v>
      </c>
      <c r="B41" s="333" t="s">
        <v>103</v>
      </c>
      <c r="C41" s="332">
        <v>40</v>
      </c>
      <c r="D41" s="334" t="s">
        <v>336</v>
      </c>
    </row>
    <row r="42" spans="1:4" ht="15" customHeight="1">
      <c r="A42" s="332">
        <v>3</v>
      </c>
      <c r="B42" s="333" t="s">
        <v>103</v>
      </c>
      <c r="C42" s="332">
        <v>41</v>
      </c>
      <c r="D42" s="334" t="s">
        <v>1120</v>
      </c>
    </row>
    <row r="43" spans="1:4" ht="15" customHeight="1">
      <c r="A43" s="332">
        <v>3</v>
      </c>
      <c r="B43" s="333" t="s">
        <v>103</v>
      </c>
      <c r="C43" s="332">
        <v>42</v>
      </c>
      <c r="D43" s="334" t="s">
        <v>345</v>
      </c>
    </row>
    <row r="44" spans="1:4" ht="15" customHeight="1">
      <c r="A44" s="332">
        <v>3</v>
      </c>
      <c r="B44" s="333" t="s">
        <v>103</v>
      </c>
      <c r="C44" s="332">
        <v>43</v>
      </c>
      <c r="D44" s="334" t="s">
        <v>805</v>
      </c>
    </row>
  </sheetData>
  <sheetProtection algorithmName="SHA-512" hashValue="GR8GpFbtfgQUnnnsLVitXwHZI9dNiuvLkvRU+D/SFyAr4lsv0fP62IRhjkuit2L0g/vXOcOIC1iagaMlTFg0oQ==" saltValue="osHjorFCrlUq0tN89PaEH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49"/>
  <sheetViews>
    <sheetView showGridLines="0" topLeftCell="A4" zoomScale="95" zoomScaleNormal="95" workbookViewId="0">
      <selection activeCell="D7" sqref="D7"/>
    </sheetView>
  </sheetViews>
  <sheetFormatPr baseColWidth="10" defaultColWidth="11.42578125" defaultRowHeight="15" customHeight="1"/>
  <cols>
    <col min="1" max="1" width="11.140625" bestFit="1" customWidth="1"/>
    <col min="2" max="2" width="97.42578125" customWidth="1"/>
    <col min="3" max="3" width="11.7109375" bestFit="1" customWidth="1"/>
    <col min="4" max="4" width="155.28515625" customWidth="1"/>
  </cols>
  <sheetData>
    <row r="1" spans="1:4" s="1" customFormat="1" ht="27.75" customHeight="1">
      <c r="A1" s="335" t="s">
        <v>1121</v>
      </c>
      <c r="B1" s="335" t="s">
        <v>1122</v>
      </c>
      <c r="C1" s="335" t="s">
        <v>1102</v>
      </c>
      <c r="D1" s="335" t="s">
        <v>1123</v>
      </c>
    </row>
    <row r="2" spans="1:4" ht="15" customHeight="1">
      <c r="A2" s="336">
        <v>1</v>
      </c>
      <c r="B2" s="337" t="s">
        <v>1124</v>
      </c>
      <c r="C2" s="336">
        <v>1</v>
      </c>
      <c r="D2" s="337" t="s">
        <v>477</v>
      </c>
    </row>
    <row r="3" spans="1:4" ht="15" customHeight="1">
      <c r="A3" s="336">
        <v>1</v>
      </c>
      <c r="B3" s="337" t="s">
        <v>1124</v>
      </c>
      <c r="C3" s="336">
        <v>2</v>
      </c>
      <c r="D3" s="337" t="s">
        <v>1125</v>
      </c>
    </row>
    <row r="4" spans="1:4" ht="15" customHeight="1">
      <c r="A4" s="336">
        <v>1</v>
      </c>
      <c r="B4" s="337" t="s">
        <v>1124</v>
      </c>
      <c r="C4" s="336">
        <v>3</v>
      </c>
      <c r="D4" s="337" t="s">
        <v>1126</v>
      </c>
    </row>
    <row r="5" spans="1:4" ht="15" customHeight="1">
      <c r="A5" s="336">
        <v>1</v>
      </c>
      <c r="B5" s="337" t="s">
        <v>1124</v>
      </c>
      <c r="C5" s="336">
        <v>4</v>
      </c>
      <c r="D5" s="337" t="s">
        <v>1127</v>
      </c>
    </row>
    <row r="6" spans="1:4" ht="15" customHeight="1">
      <c r="A6" s="336">
        <v>1</v>
      </c>
      <c r="B6" s="337" t="s">
        <v>1124</v>
      </c>
      <c r="C6" s="336">
        <v>5</v>
      </c>
      <c r="D6" s="337" t="s">
        <v>1128</v>
      </c>
    </row>
    <row r="7" spans="1:4" ht="15" customHeight="1">
      <c r="A7" s="336">
        <v>2</v>
      </c>
      <c r="B7" s="337" t="s">
        <v>1129</v>
      </c>
      <c r="C7" s="336">
        <v>6</v>
      </c>
      <c r="D7" s="337" t="s">
        <v>1130</v>
      </c>
    </row>
    <row r="8" spans="1:4" ht="15" customHeight="1">
      <c r="A8" s="336">
        <v>2</v>
      </c>
      <c r="B8" s="337" t="s">
        <v>1129</v>
      </c>
      <c r="C8" s="336">
        <v>7</v>
      </c>
      <c r="D8" s="337" t="s">
        <v>1131</v>
      </c>
    </row>
    <row r="9" spans="1:4" ht="15" customHeight="1">
      <c r="A9" s="336">
        <v>2</v>
      </c>
      <c r="B9" s="337" t="s">
        <v>1129</v>
      </c>
      <c r="C9" s="336">
        <v>8</v>
      </c>
      <c r="D9" s="337" t="s">
        <v>1132</v>
      </c>
    </row>
    <row r="10" spans="1:4" ht="15" customHeight="1">
      <c r="A10" s="336">
        <v>2</v>
      </c>
      <c r="B10" s="337" t="s">
        <v>1129</v>
      </c>
      <c r="C10" s="336">
        <v>9</v>
      </c>
      <c r="D10" s="337" t="s">
        <v>1133</v>
      </c>
    </row>
    <row r="11" spans="1:4" ht="15" customHeight="1">
      <c r="A11" s="336">
        <v>2</v>
      </c>
      <c r="B11" s="337" t="s">
        <v>1129</v>
      </c>
      <c r="C11" s="336">
        <v>10</v>
      </c>
      <c r="D11" s="337" t="s">
        <v>1134</v>
      </c>
    </row>
    <row r="12" spans="1:4" ht="15" customHeight="1">
      <c r="A12" s="336">
        <v>2</v>
      </c>
      <c r="B12" s="337" t="s">
        <v>1129</v>
      </c>
      <c r="C12" s="336">
        <v>11</v>
      </c>
      <c r="D12" s="337" t="s">
        <v>1135</v>
      </c>
    </row>
    <row r="13" spans="1:4" ht="15" customHeight="1">
      <c r="A13" s="336">
        <v>3</v>
      </c>
      <c r="B13" s="337" t="s">
        <v>1136</v>
      </c>
      <c r="C13" s="336">
        <v>12</v>
      </c>
      <c r="D13" s="337" t="s">
        <v>132</v>
      </c>
    </row>
    <row r="14" spans="1:4" ht="15" customHeight="1">
      <c r="A14" s="336">
        <v>3</v>
      </c>
      <c r="B14" s="337" t="s">
        <v>1136</v>
      </c>
      <c r="C14" s="336">
        <v>13</v>
      </c>
      <c r="D14" s="337" t="s">
        <v>1137</v>
      </c>
    </row>
    <row r="15" spans="1:4" ht="15" customHeight="1">
      <c r="A15" s="336">
        <v>3</v>
      </c>
      <c r="B15" s="337" t="s">
        <v>1136</v>
      </c>
      <c r="C15" s="336">
        <v>14</v>
      </c>
      <c r="D15" s="337" t="s">
        <v>1138</v>
      </c>
    </row>
    <row r="16" spans="1:4" ht="15" customHeight="1">
      <c r="A16" s="336">
        <v>3</v>
      </c>
      <c r="B16" s="337" t="s">
        <v>1136</v>
      </c>
      <c r="C16" s="336">
        <v>15</v>
      </c>
      <c r="D16" s="337" t="s">
        <v>1139</v>
      </c>
    </row>
    <row r="17" spans="1:4" ht="15" customHeight="1">
      <c r="A17" s="336">
        <v>3</v>
      </c>
      <c r="B17" s="337" t="s">
        <v>1136</v>
      </c>
      <c r="C17" s="336">
        <v>16</v>
      </c>
      <c r="D17" s="337" t="s">
        <v>1140</v>
      </c>
    </row>
    <row r="18" spans="1:4" ht="15" customHeight="1">
      <c r="A18" s="336">
        <v>3</v>
      </c>
      <c r="B18" s="337" t="s">
        <v>1136</v>
      </c>
      <c r="C18" s="336">
        <v>17</v>
      </c>
      <c r="D18" s="337" t="s">
        <v>1141</v>
      </c>
    </row>
    <row r="19" spans="1:4" ht="15" customHeight="1">
      <c r="A19" s="336">
        <v>3</v>
      </c>
      <c r="B19" s="337" t="s">
        <v>1136</v>
      </c>
      <c r="C19" s="336">
        <v>18</v>
      </c>
      <c r="D19" s="337" t="s">
        <v>645</v>
      </c>
    </row>
    <row r="20" spans="1:4" ht="15" customHeight="1">
      <c r="A20" s="336">
        <v>3</v>
      </c>
      <c r="B20" s="337" t="s">
        <v>1136</v>
      </c>
      <c r="C20" s="336">
        <v>19</v>
      </c>
      <c r="D20" s="337" t="s">
        <v>1142</v>
      </c>
    </row>
    <row r="21" spans="1:4" ht="15" customHeight="1">
      <c r="A21" s="336">
        <v>4</v>
      </c>
      <c r="B21" s="337" t="s">
        <v>1143</v>
      </c>
      <c r="C21" s="336">
        <v>20</v>
      </c>
      <c r="D21" s="337" t="s">
        <v>560</v>
      </c>
    </row>
    <row r="22" spans="1:4" ht="15" customHeight="1">
      <c r="A22" s="336">
        <v>4</v>
      </c>
      <c r="B22" s="337" t="s">
        <v>1143</v>
      </c>
      <c r="C22" s="336">
        <v>21</v>
      </c>
      <c r="D22" s="337" t="s">
        <v>1144</v>
      </c>
    </row>
    <row r="23" spans="1:4" ht="15" customHeight="1">
      <c r="A23" s="336">
        <v>4</v>
      </c>
      <c r="B23" s="337" t="s">
        <v>1143</v>
      </c>
      <c r="C23" s="336">
        <v>22</v>
      </c>
      <c r="D23" s="337" t="s">
        <v>1145</v>
      </c>
    </row>
    <row r="24" spans="1:4" ht="15" customHeight="1">
      <c r="A24" s="336">
        <v>4</v>
      </c>
      <c r="B24" s="337" t="s">
        <v>1143</v>
      </c>
      <c r="C24" s="336">
        <v>23</v>
      </c>
      <c r="D24" s="337" t="s">
        <v>1146</v>
      </c>
    </row>
    <row r="25" spans="1:4" ht="15" customHeight="1">
      <c r="A25" s="336">
        <v>4</v>
      </c>
      <c r="B25" s="337" t="s">
        <v>1143</v>
      </c>
      <c r="C25" s="336">
        <v>24</v>
      </c>
      <c r="D25" s="337" t="s">
        <v>1147</v>
      </c>
    </row>
    <row r="26" spans="1:4" ht="15" customHeight="1">
      <c r="A26" s="336">
        <v>4</v>
      </c>
      <c r="B26" s="337" t="s">
        <v>1143</v>
      </c>
      <c r="C26" s="336">
        <v>25</v>
      </c>
      <c r="D26" s="337" t="s">
        <v>1148</v>
      </c>
    </row>
    <row r="27" spans="1:4" ht="15" customHeight="1">
      <c r="A27" s="336">
        <v>4</v>
      </c>
      <c r="B27" s="337" t="s">
        <v>1143</v>
      </c>
      <c r="C27" s="336">
        <v>26</v>
      </c>
      <c r="D27" s="337" t="s">
        <v>1149</v>
      </c>
    </row>
    <row r="28" spans="1:4" ht="15" customHeight="1">
      <c r="A28" s="336">
        <v>4</v>
      </c>
      <c r="B28" s="337" t="s">
        <v>1143</v>
      </c>
      <c r="C28" s="336">
        <v>27</v>
      </c>
      <c r="D28" s="337" t="s">
        <v>1150</v>
      </c>
    </row>
    <row r="29" spans="1:4" ht="15" customHeight="1">
      <c r="A29" s="336">
        <v>4</v>
      </c>
      <c r="B29" s="337" t="s">
        <v>1143</v>
      </c>
      <c r="C29" s="336">
        <v>28</v>
      </c>
      <c r="D29" s="337" t="s">
        <v>1151</v>
      </c>
    </row>
    <row r="30" spans="1:4" ht="15" customHeight="1">
      <c r="A30" s="336">
        <v>4</v>
      </c>
      <c r="B30" s="337" t="s">
        <v>1143</v>
      </c>
      <c r="C30" s="336">
        <v>29</v>
      </c>
      <c r="D30" s="337" t="s">
        <v>1152</v>
      </c>
    </row>
    <row r="31" spans="1:4" ht="15" customHeight="1">
      <c r="A31" s="336">
        <v>4</v>
      </c>
      <c r="B31" s="337" t="s">
        <v>1143</v>
      </c>
      <c r="C31" s="336">
        <v>30</v>
      </c>
      <c r="D31" s="337" t="s">
        <v>1153</v>
      </c>
    </row>
    <row r="32" spans="1:4" ht="15" customHeight="1">
      <c r="A32" s="336">
        <v>5</v>
      </c>
      <c r="B32" s="337" t="s">
        <v>1154</v>
      </c>
      <c r="C32" s="336">
        <v>31</v>
      </c>
      <c r="D32" s="337" t="s">
        <v>1155</v>
      </c>
    </row>
    <row r="33" spans="1:4" ht="15" customHeight="1">
      <c r="A33" s="336">
        <v>5</v>
      </c>
      <c r="B33" s="337" t="s">
        <v>1154</v>
      </c>
      <c r="C33" s="336">
        <v>32</v>
      </c>
      <c r="D33" s="337" t="s">
        <v>1156</v>
      </c>
    </row>
    <row r="34" spans="1:4" ht="15" customHeight="1">
      <c r="A34" s="336">
        <v>5</v>
      </c>
      <c r="B34" s="337" t="s">
        <v>1154</v>
      </c>
      <c r="C34" s="336">
        <v>33</v>
      </c>
      <c r="D34" s="337" t="s">
        <v>1157</v>
      </c>
    </row>
    <row r="35" spans="1:4" ht="15" customHeight="1">
      <c r="A35" s="336">
        <v>6</v>
      </c>
      <c r="B35" s="337" t="s">
        <v>1158</v>
      </c>
      <c r="C35" s="336">
        <v>34</v>
      </c>
      <c r="D35" s="337" t="s">
        <v>1159</v>
      </c>
    </row>
    <row r="36" spans="1:4" ht="15" customHeight="1">
      <c r="A36" s="336">
        <v>6</v>
      </c>
      <c r="B36" s="337" t="s">
        <v>1158</v>
      </c>
      <c r="C36" s="336">
        <v>35</v>
      </c>
      <c r="D36" s="337" t="s">
        <v>1160</v>
      </c>
    </row>
    <row r="37" spans="1:4" ht="15" customHeight="1">
      <c r="A37" s="336">
        <v>6</v>
      </c>
      <c r="B37" s="337" t="s">
        <v>1158</v>
      </c>
      <c r="C37" s="336">
        <v>36</v>
      </c>
      <c r="D37" s="337" t="s">
        <v>1161</v>
      </c>
    </row>
    <row r="38" spans="1:4" ht="15" customHeight="1">
      <c r="A38" s="336">
        <v>6</v>
      </c>
      <c r="B38" s="337" t="s">
        <v>1158</v>
      </c>
      <c r="C38" s="336">
        <v>37</v>
      </c>
      <c r="D38" s="337" t="s">
        <v>1162</v>
      </c>
    </row>
    <row r="39" spans="1:4" ht="15" customHeight="1">
      <c r="A39" s="336">
        <v>7</v>
      </c>
      <c r="B39" s="337" t="s">
        <v>1163</v>
      </c>
      <c r="C39" s="336">
        <v>38</v>
      </c>
      <c r="D39" s="337" t="s">
        <v>1164</v>
      </c>
    </row>
    <row r="40" spans="1:4" ht="15" customHeight="1">
      <c r="A40" s="336">
        <v>7</v>
      </c>
      <c r="B40" s="337" t="s">
        <v>1163</v>
      </c>
      <c r="C40" s="336">
        <v>39</v>
      </c>
      <c r="D40" s="337" t="s">
        <v>1165</v>
      </c>
    </row>
    <row r="41" spans="1:4" ht="15" customHeight="1">
      <c r="A41" s="336">
        <v>7</v>
      </c>
      <c r="B41" s="337" t="s">
        <v>1163</v>
      </c>
      <c r="C41" s="336">
        <v>40</v>
      </c>
      <c r="D41" s="337" t="s">
        <v>1166</v>
      </c>
    </row>
    <row r="42" spans="1:4" ht="15" customHeight="1">
      <c r="A42" s="336">
        <v>7</v>
      </c>
      <c r="B42" s="337" t="s">
        <v>1163</v>
      </c>
      <c r="C42" s="336">
        <v>41</v>
      </c>
      <c r="D42" s="337" t="s">
        <v>1167</v>
      </c>
    </row>
    <row r="43" spans="1:4" ht="15" customHeight="1">
      <c r="A43" s="336">
        <v>7</v>
      </c>
      <c r="B43" s="337" t="s">
        <v>1163</v>
      </c>
      <c r="C43" s="336">
        <v>42</v>
      </c>
      <c r="D43" s="337" t="s">
        <v>1168</v>
      </c>
    </row>
    <row r="44" spans="1:4" ht="15" customHeight="1">
      <c r="A44" s="336">
        <v>7</v>
      </c>
      <c r="B44" s="337" t="s">
        <v>1163</v>
      </c>
      <c r="C44" s="336">
        <v>43</v>
      </c>
      <c r="D44" s="337" t="s">
        <v>1169</v>
      </c>
    </row>
    <row r="45" spans="1:4" ht="15" customHeight="1">
      <c r="A45" s="336">
        <v>7</v>
      </c>
      <c r="B45" s="337" t="s">
        <v>1163</v>
      </c>
      <c r="C45" s="336">
        <v>44</v>
      </c>
      <c r="D45" s="337" t="s">
        <v>1170</v>
      </c>
    </row>
    <row r="46" spans="1:4" ht="15" customHeight="1">
      <c r="A46" s="336">
        <v>7</v>
      </c>
      <c r="B46" s="337" t="s">
        <v>1163</v>
      </c>
      <c r="C46" s="336">
        <v>45</v>
      </c>
      <c r="D46" s="337" t="s">
        <v>1171</v>
      </c>
    </row>
    <row r="47" spans="1:4" ht="15" customHeight="1">
      <c r="A47" s="336">
        <v>7</v>
      </c>
      <c r="B47" s="337" t="s">
        <v>1163</v>
      </c>
      <c r="C47" s="336">
        <v>46</v>
      </c>
      <c r="D47" s="337" t="s">
        <v>1172</v>
      </c>
    </row>
    <row r="48" spans="1:4" ht="15" customHeight="1">
      <c r="A48" s="336">
        <v>7</v>
      </c>
      <c r="B48" s="337" t="s">
        <v>1163</v>
      </c>
      <c r="C48" s="336">
        <v>47</v>
      </c>
      <c r="D48" s="337" t="s">
        <v>1173</v>
      </c>
    </row>
    <row r="49" spans="1:4" ht="15" customHeight="1">
      <c r="A49" s="336">
        <v>7</v>
      </c>
      <c r="B49" s="337" t="s">
        <v>1163</v>
      </c>
      <c r="C49" s="336">
        <v>48</v>
      </c>
      <c r="D49" s="337" t="s">
        <v>1174</v>
      </c>
    </row>
  </sheetData>
  <sheetProtection algorithmName="SHA-512" hashValue="Y0qwGNE4boSEgGanag75l63hWxjB0RWubG6xcsRhaEMre/4SYdBiyecRbar8JAjZQ8zePmKlEaqtojTA5cocDg==" saltValue="LxddCFpJFhQaIiltsSfFr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 sqref="B4:C4"/>
    </sheetView>
  </sheetViews>
  <sheetFormatPr baseColWidth="10" defaultColWidth="11.42578125" defaultRowHeight="15"/>
  <cols>
    <col min="1" max="1" width="14.140625" customWidth="1"/>
    <col min="2" max="2" width="21.7109375" bestFit="1" customWidth="1"/>
    <col min="3" max="3" width="106.85546875" customWidth="1"/>
  </cols>
  <sheetData>
    <row r="1" spans="1:3">
      <c r="B1" s="2" t="s">
        <v>1175</v>
      </c>
      <c r="C1" s="2" t="s">
        <v>1176</v>
      </c>
    </row>
    <row r="2" spans="1:3">
      <c r="A2" t="s">
        <v>1177</v>
      </c>
      <c r="B2" s="1" t="s">
        <v>96</v>
      </c>
      <c r="C2" s="3" t="s">
        <v>1139</v>
      </c>
    </row>
    <row r="3" spans="1:3">
      <c r="A3" t="s">
        <v>1178</v>
      </c>
      <c r="B3" t="s">
        <v>96</v>
      </c>
      <c r="C3" t="s">
        <v>132</v>
      </c>
    </row>
    <row r="4" spans="1:3">
      <c r="A4" t="s">
        <v>1179</v>
      </c>
      <c r="B4" t="s">
        <v>64</v>
      </c>
      <c r="C4" t="s">
        <v>65</v>
      </c>
    </row>
    <row r="5" spans="1:3">
      <c r="A5" t="s">
        <v>1180</v>
      </c>
      <c r="B5" t="s">
        <v>96</v>
      </c>
      <c r="C5" t="s">
        <v>645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PAS 2022</vt:lpstr>
      <vt:lpstr>COAI 2022</vt:lpstr>
      <vt:lpstr>SEGUIMIENTO-PAS 2022</vt:lpstr>
      <vt:lpstr>LINEAS OPERATIVAS</vt:lpstr>
      <vt:lpstr>FUENTES FINANCIACION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Navarrete</dc:creator>
  <cp:keywords/>
  <dc:description/>
  <cp:lastModifiedBy>Luz Dary</cp:lastModifiedBy>
  <cp:revision/>
  <dcterms:created xsi:type="dcterms:W3CDTF">2017-11-22T15:15:49Z</dcterms:created>
  <dcterms:modified xsi:type="dcterms:W3CDTF">2022-05-13T17:50:01Z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